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" yWindow="555" windowWidth="6045" windowHeight="4155" tabRatio="772" firstSheet="5" activeTab="6"/>
  </bookViews>
  <sheets>
    <sheet name="سجل الايرادات" sheetId="44" r:id="rId1"/>
    <sheet name="سجل النفقات" sheetId="23" r:id="rId2"/>
    <sheet name="تفصيل الإيرا والنف" sheetId="52" r:id="rId3"/>
    <sheet name="الوضعية.م.للخزينة" sheetId="51" r:id="rId4"/>
    <sheet name="الوضعية المالية" sheetId="49" r:id="rId5"/>
    <sheet name="Macro1" sheetId="61" r:id="rId6"/>
    <sheet name="ادخال نفقات " sheetId="59" r:id="rId7"/>
    <sheet name="معطيات المؤسسة " sheetId="60" r:id="rId8"/>
    <sheet name="الوضعية المالية الموقوفة" sheetId="53" r:id="rId9"/>
    <sheet name=" بنفقات تسيير المصالح" sheetId="54" r:id="rId10"/>
    <sheet name="بنفقات الاستثمار" sheetId="55" r:id="rId11"/>
    <sheet name="بنفقات التحويل" sheetId="56" r:id="rId12"/>
    <sheet name="وضعية الخزينة (2)" sheetId="57" r:id="rId13"/>
    <sheet name="خارج الميزانية " sheetId="58" r:id="rId14"/>
  </sheets>
  <definedNames>
    <definedName name="Z_36DCD620_F4EB_11D2_8E83_CB6BB323D167_.wvu.PrintArea" localSheetId="0" hidden="1">'سجل الايرادات'!#REF!</definedName>
    <definedName name="Z_36DCD620_F4EB_11D2_8E83_CB6BB323D167_.wvu.PrintArea" localSheetId="1" hidden="1">'سجل النفقات'!#REF!</definedName>
    <definedName name="Z_36DCD621_F4EB_11D2_8E83_CB6BB323D167_.wvu.PrintArea" localSheetId="0" hidden="1">'سجل الايرادات'!#REF!</definedName>
    <definedName name="Z_36DCD621_F4EB_11D2_8E83_CB6BB323D167_.wvu.PrintArea" localSheetId="1" hidden="1">'سجل النفقات'!#REF!</definedName>
    <definedName name="_xlnm.Print_Area" localSheetId="9">' بنفقات تسيير المصالح'!$A$1:$H$34</definedName>
    <definedName name="_xlnm.Print_Area" localSheetId="6">'ادخال نفقات '!$A$1:$I$76</definedName>
    <definedName name="_xlnm.Print_Area" localSheetId="4">'الوضعية المالية'!$A$1:$N$45</definedName>
    <definedName name="_xlnm.Print_Area" localSheetId="3">الوضعية.م.للخزينة!$A$1:$F$26</definedName>
    <definedName name="_xlnm.Print_Area" localSheetId="2">'تفصيل الإيرا والنف'!$A$1:$H$41</definedName>
    <definedName name="_xlnm.Print_Area" localSheetId="0">'سجل الايرادات'!$A$1:$AC$23</definedName>
    <definedName name="_xlnm.Print_Area" localSheetId="1">'سجل النفقات'!$A$1:$AL$23</definedName>
  </definedNames>
  <calcPr calcId="144525"/>
  <customWorkbookViews>
    <customWorkbookView name="feuil1" guid="{36DCD620-F4EB-11D2-8E83-CB6BB323D167}" xWindow="4" yWindow="26" windowWidth="625" windowHeight="287" activeSheetId="2" showComments="commIndAndComment"/>
    <customWorkbookView name="feuil2" guid="{36DCD621-F4EB-11D2-8E83-CB6BB323D167}" xWindow="4" yWindow="26" windowWidth="625" windowHeight="287" activeSheetId="2" showComments="commIndAndComment"/>
  </customWorkbookViews>
</workbook>
</file>

<file path=xl/calcChain.xml><?xml version="1.0" encoding="utf-8"?>
<calcChain xmlns="http://schemas.openxmlformats.org/spreadsheetml/2006/main">
  <c r="E62" i="59" l="1"/>
  <c r="E59" i="59"/>
  <c r="E10" i="59" l="1"/>
  <c r="E33" i="59" l="1"/>
  <c r="E20" i="59" l="1"/>
  <c r="F13" i="59"/>
  <c r="G19" i="59"/>
  <c r="G18" i="59"/>
  <c r="G17" i="59"/>
  <c r="G16" i="59"/>
  <c r="G15" i="59"/>
  <c r="G14" i="59"/>
  <c r="F10" i="59"/>
  <c r="G73" i="59"/>
  <c r="F15" i="56"/>
  <c r="E15" i="56"/>
  <c r="D15" i="56"/>
  <c r="C15" i="56"/>
  <c r="B16" i="49"/>
  <c r="D16" i="49"/>
  <c r="E40" i="59" l="1"/>
  <c r="F68" i="59"/>
  <c r="F62" i="59"/>
  <c r="F59" i="59"/>
  <c r="F56" i="59"/>
  <c r="F46" i="59"/>
  <c r="F40" i="59"/>
  <c r="F33" i="59"/>
  <c r="F27" i="59"/>
  <c r="F20" i="59"/>
  <c r="G22" i="54" l="1"/>
  <c r="G16" i="54" l="1"/>
  <c r="G15" i="54"/>
  <c r="H27" i="59" l="1"/>
  <c r="G13" i="54" s="1"/>
  <c r="H20" i="59" l="1"/>
  <c r="G12" i="54" s="1"/>
  <c r="K13" i="44" l="1"/>
  <c r="A14" i="53" l="1"/>
  <c r="C12" i="60" l="1"/>
  <c r="D8" i="51" l="1"/>
  <c r="A8" i="51" s="1"/>
  <c r="D15" i="58" l="1"/>
  <c r="G12" i="58" l="1"/>
  <c r="M14" i="53" l="1"/>
  <c r="C7" i="58" l="1"/>
  <c r="E6" i="58"/>
  <c r="A6" i="58"/>
  <c r="B5" i="58"/>
  <c r="A5" i="58"/>
  <c r="F10" i="58"/>
  <c r="G16" i="58"/>
  <c r="F16" i="58"/>
  <c r="F10" i="57"/>
  <c r="G30" i="54"/>
  <c r="E30" i="54"/>
  <c r="D14" i="57" l="1"/>
  <c r="C14" i="57"/>
  <c r="D6" i="54" l="1"/>
  <c r="A6" i="54"/>
  <c r="D5" i="54"/>
  <c r="C4" i="54"/>
  <c r="F15" i="57"/>
  <c r="E15" i="57"/>
  <c r="C7" i="57"/>
  <c r="D6" i="57"/>
  <c r="C5" i="57"/>
  <c r="B3" i="57"/>
  <c r="B4" i="57"/>
  <c r="B5" i="57"/>
  <c r="B6" i="57"/>
  <c r="B7" i="57"/>
  <c r="F10" i="55"/>
  <c r="F10" i="56"/>
  <c r="F20" i="56"/>
  <c r="E20" i="56"/>
  <c r="D7" i="56"/>
  <c r="B7" i="56"/>
  <c r="D6" i="56"/>
  <c r="B6" i="56"/>
  <c r="C5" i="56"/>
  <c r="B5" i="56"/>
  <c r="B4" i="56"/>
  <c r="B3" i="56"/>
  <c r="F20" i="55"/>
  <c r="E20" i="55"/>
  <c r="D7" i="55"/>
  <c r="D6" i="55"/>
  <c r="C5" i="55"/>
  <c r="B15" i="53"/>
  <c r="D15" i="53"/>
  <c r="K8" i="53"/>
  <c r="E7" i="53"/>
  <c r="E6" i="53"/>
  <c r="F5" i="53"/>
  <c r="D4" i="53"/>
  <c r="F12" i="58" l="1"/>
  <c r="D27" i="54"/>
  <c r="D26" i="54"/>
  <c r="D25" i="54"/>
  <c r="D24" i="54"/>
  <c r="D20" i="54"/>
  <c r="D19" i="54"/>
  <c r="D18" i="54"/>
  <c r="D17" i="54"/>
  <c r="D16" i="54"/>
  <c r="G27" i="54"/>
  <c r="G26" i="54"/>
  <c r="G25" i="54"/>
  <c r="G24" i="54"/>
  <c r="G21" i="54"/>
  <c r="G20" i="54"/>
  <c r="G19" i="54"/>
  <c r="G18" i="54"/>
  <c r="G17" i="54"/>
  <c r="I71" i="59"/>
  <c r="I73" i="59"/>
  <c r="G72" i="59"/>
  <c r="I72" i="59" s="1"/>
  <c r="G71" i="59"/>
  <c r="H68" i="59"/>
  <c r="G67" i="59"/>
  <c r="I67" i="59" s="1"/>
  <c r="H62" i="59"/>
  <c r="G23" i="54" s="1"/>
  <c r="I66" i="59"/>
  <c r="I65" i="59"/>
  <c r="I63" i="59"/>
  <c r="G66" i="59"/>
  <c r="G65" i="59"/>
  <c r="G64" i="59"/>
  <c r="I64" i="59" s="1"/>
  <c r="G63" i="59"/>
  <c r="G62" i="59"/>
  <c r="H59" i="59"/>
  <c r="G61" i="59"/>
  <c r="I61" i="59" s="1"/>
  <c r="G60" i="59"/>
  <c r="I60" i="59" s="1"/>
  <c r="I57" i="59"/>
  <c r="H56" i="59"/>
  <c r="G58" i="59"/>
  <c r="I58" i="59" s="1"/>
  <c r="G57" i="59"/>
  <c r="E56" i="59"/>
  <c r="D21" i="54" s="1"/>
  <c r="H46" i="59"/>
  <c r="I46" i="59"/>
  <c r="I48" i="59"/>
  <c r="I47" i="59"/>
  <c r="G54" i="59"/>
  <c r="G53" i="59"/>
  <c r="G52" i="59"/>
  <c r="G51" i="59"/>
  <c r="G50" i="59"/>
  <c r="G49" i="59"/>
  <c r="G48" i="59"/>
  <c r="G47" i="59"/>
  <c r="G46" i="59"/>
  <c r="E46" i="59"/>
  <c r="H40" i="59"/>
  <c r="I39" i="59"/>
  <c r="E27" i="59"/>
  <c r="D13" i="54" s="1"/>
  <c r="G20" i="59"/>
  <c r="I18" i="59"/>
  <c r="I15" i="59"/>
  <c r="I14" i="59"/>
  <c r="H10" i="59"/>
  <c r="G11" i="59"/>
  <c r="I11" i="59" s="1"/>
  <c r="G12" i="59"/>
  <c r="I12" i="59" s="1"/>
  <c r="G70" i="59"/>
  <c r="I70" i="59" s="1"/>
  <c r="G69" i="59"/>
  <c r="I69" i="59" s="1"/>
  <c r="AH7" i="23"/>
  <c r="AG7" i="23"/>
  <c r="AD7" i="23"/>
  <c r="AB7" i="23"/>
  <c r="AA7" i="23"/>
  <c r="X7" i="23"/>
  <c r="W7" i="23"/>
  <c r="V7" i="23"/>
  <c r="T7" i="23"/>
  <c r="S7" i="23"/>
  <c r="R7" i="23"/>
  <c r="E68" i="59"/>
  <c r="G68" i="59" s="1"/>
  <c r="I68" i="59" s="1"/>
  <c r="H33" i="59"/>
  <c r="G14" i="54" s="1"/>
  <c r="H13" i="59"/>
  <c r="G11" i="54" s="1"/>
  <c r="I50" i="59"/>
  <c r="I49" i="59"/>
  <c r="I51" i="59"/>
  <c r="I52" i="59"/>
  <c r="I53" i="59"/>
  <c r="I54" i="59"/>
  <c r="G42" i="59"/>
  <c r="I42" i="59" s="1"/>
  <c r="G43" i="59"/>
  <c r="I43" i="59" s="1"/>
  <c r="G44" i="59"/>
  <c r="I44" i="59" s="1"/>
  <c r="G45" i="59"/>
  <c r="I45" i="59" s="1"/>
  <c r="G41" i="59"/>
  <c r="I41" i="59" s="1"/>
  <c r="G40" i="59"/>
  <c r="G39" i="59"/>
  <c r="G38" i="59"/>
  <c r="I38" i="59" s="1"/>
  <c r="G37" i="59"/>
  <c r="I37" i="59" s="1"/>
  <c r="G33" i="59"/>
  <c r="G36" i="59"/>
  <c r="I36" i="59" s="1"/>
  <c r="G35" i="59"/>
  <c r="I35" i="59" s="1"/>
  <c r="G34" i="59"/>
  <c r="I34" i="59" s="1"/>
  <c r="G29" i="59"/>
  <c r="I29" i="59" s="1"/>
  <c r="G28" i="59"/>
  <c r="I28" i="59" s="1"/>
  <c r="G30" i="59"/>
  <c r="I30" i="59" s="1"/>
  <c r="G31" i="59"/>
  <c r="I31" i="59" s="1"/>
  <c r="G32" i="59"/>
  <c r="I32" i="59" s="1"/>
  <c r="G27" i="59"/>
  <c r="I27" i="59" s="1"/>
  <c r="G21" i="59"/>
  <c r="I21" i="59" s="1"/>
  <c r="G22" i="59"/>
  <c r="I22" i="59" s="1"/>
  <c r="G23" i="59"/>
  <c r="G24" i="59"/>
  <c r="I24" i="59" s="1"/>
  <c r="G25" i="59"/>
  <c r="I25" i="59" s="1"/>
  <c r="G26" i="59"/>
  <c r="I26" i="59" s="1"/>
  <c r="I23" i="59"/>
  <c r="I16" i="59"/>
  <c r="I17" i="59"/>
  <c r="I19" i="59"/>
  <c r="E13" i="59"/>
  <c r="D10" i="54"/>
  <c r="D10" i="59"/>
  <c r="F74" i="59"/>
  <c r="A6" i="59"/>
  <c r="A5" i="59"/>
  <c r="A4" i="59"/>
  <c r="A3" i="59"/>
  <c r="A2" i="59"/>
  <c r="D11" i="54" l="1"/>
  <c r="F11" i="54" s="1"/>
  <c r="H11" i="54" s="1"/>
  <c r="G13" i="59"/>
  <c r="I13" i="59" s="1"/>
  <c r="D22" i="54"/>
  <c r="F22" i="54" s="1"/>
  <c r="H22" i="54" s="1"/>
  <c r="G59" i="59"/>
  <c r="I59" i="59" s="1"/>
  <c r="G56" i="59"/>
  <c r="I56" i="59" s="1"/>
  <c r="G55" i="59"/>
  <c r="I55" i="59" s="1"/>
  <c r="I40" i="59"/>
  <c r="P7" i="23"/>
  <c r="Z7" i="23"/>
  <c r="O7" i="23"/>
  <c r="D23" i="54"/>
  <c r="F23" i="54" s="1"/>
  <c r="H23" i="54" s="1"/>
  <c r="Q7" i="23"/>
  <c r="I20" i="59"/>
  <c r="N7" i="23"/>
  <c r="D14" i="54"/>
  <c r="D12" i="54"/>
  <c r="F12" i="54" s="1"/>
  <c r="H12" i="54" s="1"/>
  <c r="G10" i="59"/>
  <c r="E74" i="59"/>
  <c r="M7" i="23"/>
  <c r="Y7" i="23"/>
  <c r="Y19" i="23" s="1"/>
  <c r="G10" i="54"/>
  <c r="G29" i="54" s="1"/>
  <c r="H74" i="59"/>
  <c r="U7" i="23"/>
  <c r="I62" i="59"/>
  <c r="I33" i="59"/>
  <c r="A7" i="58"/>
  <c r="A4" i="58"/>
  <c r="A3" i="58"/>
  <c r="F19" i="56"/>
  <c r="D19" i="56"/>
  <c r="C19" i="56"/>
  <c r="G15" i="56"/>
  <c r="E14" i="56"/>
  <c r="G19" i="55"/>
  <c r="F19" i="55"/>
  <c r="D19" i="55"/>
  <c r="C19" i="55"/>
  <c r="G14" i="55"/>
  <c r="E14" i="55"/>
  <c r="E19" i="55" s="1"/>
  <c r="B7" i="55"/>
  <c r="B6" i="55"/>
  <c r="B5" i="55"/>
  <c r="B4" i="55"/>
  <c r="B3" i="55"/>
  <c r="E29" i="54"/>
  <c r="F27" i="54"/>
  <c r="H27" i="54" s="1"/>
  <c r="F26" i="54"/>
  <c r="H26" i="54" s="1"/>
  <c r="F25" i="54"/>
  <c r="H25" i="54" s="1"/>
  <c r="F24" i="54"/>
  <c r="H24" i="54" s="1"/>
  <c r="F21" i="54"/>
  <c r="H21" i="54" s="1"/>
  <c r="F20" i="54"/>
  <c r="H20" i="54" s="1"/>
  <c r="F19" i="54"/>
  <c r="H19" i="54" s="1"/>
  <c r="F18" i="54"/>
  <c r="H18" i="54" s="1"/>
  <c r="F17" i="54"/>
  <c r="H17" i="54" s="1"/>
  <c r="F16" i="54"/>
  <c r="H16" i="54" s="1"/>
  <c r="F15" i="54"/>
  <c r="H15" i="54" s="1"/>
  <c r="F14" i="54"/>
  <c r="H14" i="54" s="1"/>
  <c r="F13" i="54"/>
  <c r="H13" i="54" s="1"/>
  <c r="F10" i="54"/>
  <c r="A5" i="54"/>
  <c r="A4" i="54"/>
  <c r="A3" i="54"/>
  <c r="A2" i="54"/>
  <c r="P12" i="53"/>
  <c r="L12" i="53"/>
  <c r="W19" i="23"/>
  <c r="W22" i="23" s="1"/>
  <c r="B33" i="49"/>
  <c r="E10" i="51"/>
  <c r="D10" i="51"/>
  <c r="A10" i="51" s="1"/>
  <c r="C6" i="51"/>
  <c r="E9" i="51" s="1"/>
  <c r="E11" i="51" s="1"/>
  <c r="A2" i="51"/>
  <c r="AJ22" i="23"/>
  <c r="J22" i="23"/>
  <c r="AA20" i="23"/>
  <c r="C20" i="23"/>
  <c r="B20" i="23"/>
  <c r="AL19" i="23"/>
  <c r="AL20" i="23" s="1"/>
  <c r="AK19" i="23"/>
  <c r="AK20" i="23" s="1"/>
  <c r="H32" i="52" s="1"/>
  <c r="F13" i="58" s="1"/>
  <c r="AJ19" i="23"/>
  <c r="AJ20" i="23" s="1"/>
  <c r="AI19" i="23"/>
  <c r="AI20" i="23" s="1"/>
  <c r="AH19" i="23"/>
  <c r="AH20" i="23" s="1"/>
  <c r="AG19" i="23"/>
  <c r="AG20" i="23" s="1"/>
  <c r="H25" i="52" s="1"/>
  <c r="AF19" i="23"/>
  <c r="AF20" i="23" s="1"/>
  <c r="H24" i="52" s="1"/>
  <c r="AE19" i="23"/>
  <c r="AE20" i="23" s="1"/>
  <c r="H22" i="52" s="1"/>
  <c r="AD19" i="23"/>
  <c r="AD20" i="23" s="1"/>
  <c r="H21" i="52" s="1"/>
  <c r="AC19" i="23"/>
  <c r="AC20" i="23" s="1"/>
  <c r="D19" i="23"/>
  <c r="D20" i="23" s="1"/>
  <c r="C19" i="23"/>
  <c r="B19" i="23"/>
  <c r="L18" i="23"/>
  <c r="K18" i="23"/>
  <c r="L17" i="23"/>
  <c r="K17" i="23"/>
  <c r="L16" i="23"/>
  <c r="K16" i="23"/>
  <c r="L15" i="23"/>
  <c r="K15" i="23"/>
  <c r="L14" i="23"/>
  <c r="K14" i="23"/>
  <c r="L13" i="23"/>
  <c r="K13" i="23"/>
  <c r="L12" i="23"/>
  <c r="K12" i="23"/>
  <c r="L11" i="23"/>
  <c r="K11" i="23"/>
  <c r="L10" i="23"/>
  <c r="K10" i="23"/>
  <c r="L9" i="23"/>
  <c r="K9" i="23"/>
  <c r="L8" i="23"/>
  <c r="K8" i="23"/>
  <c r="Z19" i="23"/>
  <c r="Z20" i="23" s="1"/>
  <c r="H16" i="52" s="1"/>
  <c r="X19" i="23"/>
  <c r="X20" i="23" s="1"/>
  <c r="H14" i="52" s="1"/>
  <c r="V19" i="23"/>
  <c r="V20" i="23" s="1"/>
  <c r="U19" i="23"/>
  <c r="U20" i="23" s="1"/>
  <c r="H11" i="52" s="1"/>
  <c r="T19" i="23"/>
  <c r="T22" i="23" s="1"/>
  <c r="S19" i="23"/>
  <c r="S22" i="23" s="1"/>
  <c r="R19" i="23"/>
  <c r="Q19" i="23"/>
  <c r="Q20" i="23" s="1"/>
  <c r="H7" i="52" s="1"/>
  <c r="P19" i="23"/>
  <c r="P22" i="23" s="1"/>
  <c r="N19" i="23"/>
  <c r="L7" i="23"/>
  <c r="L5" i="23"/>
  <c r="D2" i="23"/>
  <c r="AC19" i="44"/>
  <c r="AC20" i="44" s="1"/>
  <c r="AB19" i="44"/>
  <c r="AB22" i="44" s="1"/>
  <c r="AA19" i="44"/>
  <c r="Z19" i="44"/>
  <c r="Z20" i="44" s="1"/>
  <c r="D27" i="52" s="1"/>
  <c r="Y19" i="44"/>
  <c r="Y20" i="44" s="1"/>
  <c r="X19" i="44"/>
  <c r="X22" i="44" s="1"/>
  <c r="W19" i="44"/>
  <c r="V19" i="44"/>
  <c r="V20" i="44" s="1"/>
  <c r="D19" i="52" s="1"/>
  <c r="U19" i="44"/>
  <c r="U20" i="44" s="1"/>
  <c r="T19" i="44"/>
  <c r="T22" i="44" s="1"/>
  <c r="S19" i="44"/>
  <c r="S20" i="44" s="1"/>
  <c r="R19" i="44"/>
  <c r="R20" i="44" s="1"/>
  <c r="D13" i="52" s="1"/>
  <c r="Q19" i="44"/>
  <c r="Q20" i="44" s="1"/>
  <c r="P22" i="44"/>
  <c r="O19" i="44"/>
  <c r="N19" i="44"/>
  <c r="N20" i="44" s="1"/>
  <c r="M20" i="44"/>
  <c r="H19" i="44"/>
  <c r="G19" i="44"/>
  <c r="F19" i="44"/>
  <c r="E19" i="44"/>
  <c r="C19" i="44"/>
  <c r="C20" i="44" s="1"/>
  <c r="B19" i="44"/>
  <c r="B20" i="44" s="1"/>
  <c r="L18" i="44"/>
  <c r="K18" i="44"/>
  <c r="J18" i="44" s="1"/>
  <c r="D18" i="44"/>
  <c r="L17" i="44"/>
  <c r="K17" i="44"/>
  <c r="D17" i="44"/>
  <c r="L16" i="44"/>
  <c r="K16" i="44"/>
  <c r="D16" i="44"/>
  <c r="L15" i="44"/>
  <c r="K15" i="44"/>
  <c r="D15" i="44"/>
  <c r="L14" i="44"/>
  <c r="K14" i="44"/>
  <c r="J14" i="44" s="1"/>
  <c r="D14" i="44"/>
  <c r="L13" i="44"/>
  <c r="J13" i="44" s="1"/>
  <c r="D13" i="44"/>
  <c r="L12" i="44"/>
  <c r="K12" i="44"/>
  <c r="J12" i="44" s="1"/>
  <c r="D12" i="44"/>
  <c r="L11" i="44"/>
  <c r="K11" i="44"/>
  <c r="J11" i="44" s="1"/>
  <c r="D11" i="44"/>
  <c r="L10" i="44"/>
  <c r="K10" i="44"/>
  <c r="J10" i="44" s="1"/>
  <c r="D10" i="44"/>
  <c r="L9" i="44"/>
  <c r="K9" i="44"/>
  <c r="J9" i="44" s="1"/>
  <c r="D9" i="44"/>
  <c r="L8" i="44"/>
  <c r="K8" i="44"/>
  <c r="D8" i="44"/>
  <c r="L7" i="44"/>
  <c r="K7" i="44"/>
  <c r="J7" i="44" s="1"/>
  <c r="D7" i="44"/>
  <c r="L5" i="44"/>
  <c r="D2" i="44"/>
  <c r="G74" i="59" l="1"/>
  <c r="H33" i="52"/>
  <c r="F14" i="58" s="1"/>
  <c r="F15" i="58" s="1"/>
  <c r="J16" i="44"/>
  <c r="J8" i="44"/>
  <c r="K14" i="53"/>
  <c r="H26" i="52"/>
  <c r="H29" i="52" s="1"/>
  <c r="J17" i="44"/>
  <c r="AK22" i="23"/>
  <c r="K7" i="23"/>
  <c r="J15" i="44"/>
  <c r="D19" i="44"/>
  <c r="D20" i="44" s="1"/>
  <c r="K19" i="44"/>
  <c r="K20" i="44" s="1"/>
  <c r="AB20" i="44"/>
  <c r="D32" i="52" s="1"/>
  <c r="E13" i="58" s="1"/>
  <c r="G13" i="58" s="1"/>
  <c r="D29" i="54"/>
  <c r="I10" i="59"/>
  <c r="I74" i="59" s="1"/>
  <c r="T20" i="44"/>
  <c r="D16" i="52" s="1"/>
  <c r="Y22" i="44"/>
  <c r="Q22" i="44"/>
  <c r="H10" i="54"/>
  <c r="H29" i="54" s="1"/>
  <c r="AC22" i="44"/>
  <c r="L19" i="44"/>
  <c r="L20" i="44" s="1"/>
  <c r="Z22" i="44"/>
  <c r="X20" i="44"/>
  <c r="D23" i="52" s="1"/>
  <c r="V22" i="44"/>
  <c r="U22" i="44"/>
  <c r="R22" i="44"/>
  <c r="P20" i="44"/>
  <c r="D9" i="52" s="1"/>
  <c r="N22" i="44"/>
  <c r="M22" i="44"/>
  <c r="Q22" i="23"/>
  <c r="H12" i="52"/>
  <c r="S20" i="23"/>
  <c r="O22" i="44"/>
  <c r="O20" i="44"/>
  <c r="D15" i="52"/>
  <c r="W22" i="44"/>
  <c r="W20" i="44"/>
  <c r="AA20" i="44"/>
  <c r="AA22" i="44"/>
  <c r="S22" i="44"/>
  <c r="H28" i="52"/>
  <c r="W20" i="23"/>
  <c r="D3" i="52"/>
  <c r="B14" i="53" s="1"/>
  <c r="D11" i="52"/>
  <c r="D18" i="52"/>
  <c r="D25" i="52"/>
  <c r="D33" i="52"/>
  <c r="E14" i="58" s="1"/>
  <c r="N20" i="23"/>
  <c r="N22" i="23"/>
  <c r="H31" i="52"/>
  <c r="H34" i="52" s="1"/>
  <c r="R20" i="23"/>
  <c r="R22" i="23"/>
  <c r="M19" i="23"/>
  <c r="D5" i="52"/>
  <c r="D14" i="53" s="1"/>
  <c r="Y22" i="23"/>
  <c r="Y20" i="23"/>
  <c r="P20" i="23"/>
  <c r="E19" i="56"/>
  <c r="G14" i="56"/>
  <c r="G19" i="56" s="1"/>
  <c r="L19" i="23"/>
  <c r="H20" i="52"/>
  <c r="H23" i="52" s="1"/>
  <c r="U22" i="23"/>
  <c r="O19" i="23"/>
  <c r="T20" i="23"/>
  <c r="V22" i="23"/>
  <c r="E22" i="49"/>
  <c r="E19" i="49"/>
  <c r="AB19" i="23"/>
  <c r="AB20" i="23" s="1"/>
  <c r="AL22" i="23"/>
  <c r="F29" i="54"/>
  <c r="G14" i="58" l="1"/>
  <c r="J20" i="44"/>
  <c r="I9" i="52"/>
  <c r="J19" i="44"/>
  <c r="J22" i="44" s="1"/>
  <c r="E14" i="53"/>
  <c r="K22" i="44"/>
  <c r="C21" i="49"/>
  <c r="C11" i="51" s="1"/>
  <c r="O14" i="53"/>
  <c r="L22" i="44"/>
  <c r="I19" i="44"/>
  <c r="I22" i="44" s="1"/>
  <c r="H9" i="52"/>
  <c r="O22" i="23"/>
  <c r="O20" i="23"/>
  <c r="H5" i="52" s="1"/>
  <c r="L22" i="23"/>
  <c r="L20" i="23"/>
  <c r="H8" i="52"/>
  <c r="D31" i="52"/>
  <c r="H18" i="52"/>
  <c r="H17" i="52"/>
  <c r="D21" i="52"/>
  <c r="D7" i="52"/>
  <c r="H6" i="52"/>
  <c r="K19" i="23"/>
  <c r="H4" i="52"/>
  <c r="H13" i="52"/>
  <c r="H10" i="52"/>
  <c r="H15" i="52"/>
  <c r="M20" i="23"/>
  <c r="M22" i="23"/>
  <c r="I20" i="44" l="1"/>
  <c r="D34" i="52"/>
  <c r="E12" i="58"/>
  <c r="D30" i="52"/>
  <c r="D18" i="49" s="1"/>
  <c r="F14" i="53"/>
  <c r="K22" i="23"/>
  <c r="K20" i="23"/>
  <c r="I19" i="23"/>
  <c r="H3" i="52"/>
  <c r="H19" i="52" s="1"/>
  <c r="H30" i="52" l="1"/>
  <c r="H36" i="52" s="1"/>
  <c r="I14" i="53"/>
  <c r="L14" i="53" s="1"/>
  <c r="C18" i="49"/>
  <c r="N14" i="53"/>
  <c r="P14" i="53" s="1"/>
  <c r="E15" i="58"/>
  <c r="G15" i="58"/>
  <c r="D36" i="52"/>
  <c r="D20" i="49"/>
  <c r="D9" i="51"/>
  <c r="I20" i="23"/>
  <c r="I22" i="23"/>
  <c r="Q14" i="53" l="1"/>
  <c r="D21" i="49"/>
  <c r="D23" i="49" s="1"/>
  <c r="C20" i="49"/>
  <c r="C23" i="49" s="1"/>
  <c r="D11" i="51"/>
  <c r="A11" i="51" s="1"/>
  <c r="B18" i="49"/>
  <c r="C9" i="51" l="1"/>
  <c r="C12" i="51" s="1"/>
  <c r="D12" i="51"/>
  <c r="B21" i="49"/>
  <c r="B29" i="49" s="1"/>
  <c r="B31" i="49" s="1"/>
  <c r="B23" i="49"/>
  <c r="B20" i="49"/>
  <c r="A9" i="51" l="1"/>
  <c r="A12" i="51" s="1"/>
  <c r="D18" i="51" s="1"/>
  <c r="D17" i="51" s="1"/>
  <c r="E14" i="57" s="1"/>
  <c r="F14" i="57" s="1"/>
</calcChain>
</file>

<file path=xl/sharedStrings.xml><?xml version="1.0" encoding="utf-8"?>
<sst xmlns="http://schemas.openxmlformats.org/spreadsheetml/2006/main" count="477" uniqueCount="330">
  <si>
    <t>النفقات</t>
  </si>
  <si>
    <t>الرصيد</t>
  </si>
  <si>
    <t>مصالح خارج الميزانية</t>
  </si>
  <si>
    <t>الايرادات من 1 جانفي</t>
  </si>
  <si>
    <t>خزينة</t>
  </si>
  <si>
    <t>الايرادات</t>
  </si>
  <si>
    <t>المبلغ</t>
  </si>
  <si>
    <t>وصل رقم</t>
  </si>
  <si>
    <t>تاريخها</t>
  </si>
  <si>
    <t>طريقة التحصيل</t>
  </si>
  <si>
    <t>موضوع الايرادات</t>
  </si>
  <si>
    <t>حساب الميزانية</t>
  </si>
  <si>
    <t>حساب خارج الميزانية</t>
  </si>
  <si>
    <t>رقم السطر</t>
  </si>
  <si>
    <t>مبلغ الايراد</t>
  </si>
  <si>
    <t>امرية</t>
  </si>
  <si>
    <t>نقدا</t>
  </si>
  <si>
    <t xml:space="preserve"> </t>
  </si>
  <si>
    <t>المجموع حسب الصندوق</t>
  </si>
  <si>
    <t xml:space="preserve">الايرادات الى :  </t>
  </si>
  <si>
    <t>طريقة التسديد</t>
  </si>
  <si>
    <t>مداخيل اليوم</t>
  </si>
  <si>
    <t>اسم الجهة المانحة</t>
  </si>
  <si>
    <t xml:space="preserve">مبلغ ايرادات اليوم </t>
  </si>
  <si>
    <t>ايرادات مدونة بـــ........</t>
  </si>
  <si>
    <t>الباب : 01</t>
  </si>
  <si>
    <t>اعانات التسيير الممنوحة من طرف الدولة</t>
  </si>
  <si>
    <t>الباب : 02</t>
  </si>
  <si>
    <t>الباب : 03</t>
  </si>
  <si>
    <t>الباب : 04</t>
  </si>
  <si>
    <t>الباب : 05</t>
  </si>
  <si>
    <t>الباب : 06</t>
  </si>
  <si>
    <t>الباب : 07</t>
  </si>
  <si>
    <t>الباب : 08</t>
  </si>
  <si>
    <t>المنحة المدرسية الخاصة</t>
  </si>
  <si>
    <t>الباب : 09</t>
  </si>
  <si>
    <t>الباب : 10</t>
  </si>
  <si>
    <t>الباب : 11</t>
  </si>
  <si>
    <t>الباب : 12</t>
  </si>
  <si>
    <t>الباب : 13</t>
  </si>
  <si>
    <t>الباب : 14</t>
  </si>
  <si>
    <t>الباب : 15</t>
  </si>
  <si>
    <t>مبالغ معادة</t>
  </si>
  <si>
    <t>مبالغ في انتظار التعييين</t>
  </si>
  <si>
    <t>نشاط اجتماعي لصالح التلاميذ</t>
  </si>
  <si>
    <t>رقم الحولة</t>
  </si>
  <si>
    <t>اسم الجهة المستفيدة</t>
  </si>
  <si>
    <t>موضوع النفقة</t>
  </si>
  <si>
    <t xml:space="preserve">مبلغ نفقات اليوم </t>
  </si>
  <si>
    <t>مجموع الايرادات من 1 جانفي</t>
  </si>
  <si>
    <t>مجموع النفقات من 1 جانفي</t>
  </si>
  <si>
    <t>مبلغ النفقات</t>
  </si>
  <si>
    <t>نفقات مدونة بـــ........</t>
  </si>
  <si>
    <t>التكاليف الملحقة</t>
  </si>
  <si>
    <t>اللوازم  (المستهلكات)</t>
  </si>
  <si>
    <t>الادوات و الاثاث</t>
  </si>
  <si>
    <t>اللوازم البيداغوجية</t>
  </si>
  <si>
    <t>نفقات الاطعام</t>
  </si>
  <si>
    <t>ملابس العمال المهنيين</t>
  </si>
  <si>
    <t>التامين</t>
  </si>
  <si>
    <t>نفقات التكوين</t>
  </si>
  <si>
    <t>حظيرة السيارات</t>
  </si>
  <si>
    <t>نفقات تسيير وحدات الكشف و المتابعة</t>
  </si>
  <si>
    <t>المكتبة المدرسية</t>
  </si>
  <si>
    <t>نفقات انشاط الثقافي و الرياضي</t>
  </si>
  <si>
    <t>صيانة و تصليح المباني البيداغوجية و الادارية</t>
  </si>
  <si>
    <t xml:space="preserve">المصاريف القضائية و التعويضات المستحقة على عاتق الدولة </t>
  </si>
  <si>
    <t>الفــــــــــــــــــــرع ا لأ و ل</t>
  </si>
  <si>
    <t>الفرع الثاني</t>
  </si>
  <si>
    <t>الفرع الثالث</t>
  </si>
  <si>
    <t>المنح المدرسية</t>
  </si>
  <si>
    <t>نفقات النشاط التربوي الاستثنائي</t>
  </si>
  <si>
    <t>تسديد المصاريف</t>
  </si>
  <si>
    <t>نفقات الكتاب المدرسي</t>
  </si>
  <si>
    <t>المادة 1</t>
  </si>
  <si>
    <t>م . تلاميذ غير ممنوحين</t>
  </si>
  <si>
    <t>المادة2</t>
  </si>
  <si>
    <t xml:space="preserve">ايرادات طاولة مشتركة </t>
  </si>
  <si>
    <t>المادة 3</t>
  </si>
  <si>
    <t xml:space="preserve">ايرادات  اطعام  الضيوف </t>
  </si>
  <si>
    <t>المادة</t>
  </si>
  <si>
    <t>الرقم الميكانوغرافي :</t>
  </si>
  <si>
    <r>
      <t>الجمهورية الجزائرية الديمقراطية الشعبية</t>
    </r>
    <r>
      <rPr>
        <b/>
        <sz val="16"/>
        <rFont val="Traditional Arabic"/>
        <family val="1"/>
      </rPr>
      <t xml:space="preserve">                    </t>
    </r>
  </si>
  <si>
    <t xml:space="preserve">  ولايــة أم البواقــي</t>
  </si>
  <si>
    <t xml:space="preserve">وزارة التربية الوطنية </t>
  </si>
  <si>
    <t xml:space="preserve">  مديريـــــة التربيـــــة </t>
  </si>
  <si>
    <t>تسميــة المؤسســـــة</t>
  </si>
  <si>
    <t>الوضعيــة الماليــة الشهريــة</t>
  </si>
  <si>
    <t>حالة الصندوق في:</t>
  </si>
  <si>
    <t>المجمـــــــوع</t>
  </si>
  <si>
    <t>مصـالـح الميـزانيــة</t>
  </si>
  <si>
    <t>العمليــــــــــات</t>
  </si>
  <si>
    <t>الرصيـد إلى غايـــة:</t>
  </si>
  <si>
    <r>
      <t>الإيرادات من :</t>
    </r>
    <r>
      <rPr>
        <sz val="12"/>
        <rFont val="Arabic Transparent"/>
        <charset val="178"/>
      </rPr>
      <t xml:space="preserve"> 01 جانفي</t>
    </r>
  </si>
  <si>
    <t>إلى:</t>
  </si>
  <si>
    <t>المجمــــــــــوع</t>
  </si>
  <si>
    <r>
      <t xml:space="preserve">النفقـات من : </t>
    </r>
    <r>
      <rPr>
        <sz val="12"/>
        <rFont val="Arabic Transparent"/>
        <charset val="178"/>
      </rPr>
      <t>01 جانفي</t>
    </r>
  </si>
  <si>
    <t>الرصيد إلى آخر الشهر</t>
  </si>
  <si>
    <t xml:space="preserve">  رصيد الحساب الجاري البريدي إلى أخر الشهر</t>
  </si>
  <si>
    <t xml:space="preserve">  رصيد الحساب الجاري للخزينة إلى أخر الشهر</t>
  </si>
  <si>
    <t xml:space="preserve">  النقـود الموجـودة داخـل الخزانـة الحديدية</t>
  </si>
  <si>
    <t>مجمـوع الـرصيـد الإجمـالـي</t>
  </si>
  <si>
    <r>
      <t>* الملاحظـات :</t>
    </r>
    <r>
      <rPr>
        <sz val="8"/>
        <rFont val="Arabic Transparent"/>
        <charset val="178"/>
      </rPr>
      <t>..............................</t>
    </r>
    <r>
      <rPr>
        <b/>
        <sz val="12"/>
        <rFont val="Arabic Transparent"/>
        <charset val="178"/>
      </rPr>
      <t xml:space="preserve"> </t>
    </r>
  </si>
  <si>
    <r>
      <t xml:space="preserve">                                                </t>
    </r>
    <r>
      <rPr>
        <b/>
        <sz val="14"/>
        <rFont val="Arabic Transparent"/>
        <charset val="178"/>
      </rPr>
      <t xml:space="preserve">                                                  </t>
    </r>
  </si>
  <si>
    <t xml:space="preserve"> الأمـر بالصـرف </t>
  </si>
  <si>
    <t xml:space="preserve">المسيـر المـالـي </t>
  </si>
  <si>
    <r>
      <t>* ملاحظـة</t>
    </r>
    <r>
      <rPr>
        <sz val="8"/>
        <rFont val="Arabic Transparent"/>
        <charset val="178"/>
      </rPr>
      <t xml:space="preserve"> </t>
    </r>
    <r>
      <rPr>
        <sz val="14"/>
        <rFont val="Arabic Transparent"/>
        <charset val="178"/>
      </rPr>
      <t xml:space="preserve">: - </t>
    </r>
    <r>
      <rPr>
        <sz val="10"/>
        <rFont val="Arabic Transparent"/>
        <charset val="178"/>
      </rPr>
      <t>عند المصادقة على هذه الوثيقة فإن المسؤولية الشخصية تقع كاملة على عاتق الآمر بالصرف و المسير المالي.</t>
    </r>
  </si>
  <si>
    <r>
      <t xml:space="preserve">الجمهوريـة </t>
    </r>
    <r>
      <rPr>
        <b/>
        <u/>
        <sz val="16"/>
        <rFont val="Traditional Arabic"/>
        <family val="1"/>
      </rPr>
      <t>الجزائريـة الديمقراطيـة</t>
    </r>
    <r>
      <rPr>
        <b/>
        <sz val="16"/>
        <rFont val="Traditional Arabic"/>
        <family val="1"/>
      </rPr>
      <t xml:space="preserve"> الشعبيـة</t>
    </r>
  </si>
  <si>
    <t xml:space="preserve">خزينــــة ولايـــة أم البواقــــي </t>
  </si>
  <si>
    <t>رقم الحساب الجاري للخزينة:</t>
  </si>
  <si>
    <t xml:space="preserve">الوضعية المالية والمحاسبية الموقوفة في:  </t>
  </si>
  <si>
    <t>الأرصــــــــدة</t>
  </si>
  <si>
    <t>النفقـــــــــات</t>
  </si>
  <si>
    <t>الإيــــــرادات</t>
  </si>
  <si>
    <t>التعييـــــــــــن</t>
  </si>
  <si>
    <t xml:space="preserve">  باقـي عمليـــــــــات الميزانيـــة إلى غايـــــــة: </t>
  </si>
  <si>
    <t xml:space="preserve">  باقـي عمليـات خارج الميزانية إلى غايــة: </t>
  </si>
  <si>
    <t>المجمــــــــــــــــــــــــــوع</t>
  </si>
  <si>
    <t>تفصيل الأرصــــــــــدة المتوفـــــــــــــــــــــرة</t>
  </si>
  <si>
    <t xml:space="preserve"> النقـــــــــــــــــــود:</t>
  </si>
  <si>
    <t>المجمـــــــــــــــــــــــــــوع:</t>
  </si>
  <si>
    <t>ملاحـــــظة: وجـــوب تــــوازن رصـــــيد عملــــــيات المــــيزانيــة مع العملـــــــيات النقــــــــديـة</t>
  </si>
  <si>
    <t>العون المحاسبي</t>
  </si>
  <si>
    <r>
      <t>العنــــــــــــــــــــــــــــــــــــــــــــــــــــــــــــــــــــــــــــــــوان الأول</t>
    </r>
    <r>
      <rPr>
        <sz val="12"/>
        <rFont val="Arial"/>
        <family val="2"/>
      </rPr>
      <t xml:space="preserve">  .....  </t>
    </r>
    <r>
      <rPr>
        <b/>
        <sz val="12"/>
        <rFont val="Arial"/>
        <family val="2"/>
      </rPr>
      <t>الإيــــــــــــــــــــــــــــــــــــــــــــــرادات</t>
    </r>
  </si>
  <si>
    <t>البــــــاب</t>
  </si>
  <si>
    <t>الإيرادات من: 01 جانفي</t>
  </si>
  <si>
    <r>
      <t>العنــــــــــــــــــــــــــــــــــــــــــــــــــــــــــــــــــــــــوان الثـــــــــاني</t>
    </r>
    <r>
      <rPr>
        <sz val="12"/>
        <rFont val="Arial"/>
        <family val="2"/>
      </rPr>
      <t xml:space="preserve">  .....  </t>
    </r>
    <r>
      <rPr>
        <b/>
        <sz val="12"/>
        <rFont val="Arial"/>
        <family val="2"/>
      </rPr>
      <t>النفقـــــــــــــــــــــــــــــــــــــــــــــــات</t>
    </r>
  </si>
  <si>
    <t>النفقـــــــــات من: 01 جانفي</t>
  </si>
  <si>
    <t>و</t>
  </si>
  <si>
    <t>مجموع الفرع الأول</t>
  </si>
  <si>
    <t>مجموع الفرع الثاني</t>
  </si>
  <si>
    <t>مجموع الفرع الثالث</t>
  </si>
  <si>
    <t>مجموع فــرع الإيـــرادات</t>
  </si>
  <si>
    <t>مجموع فروع النفقــــــــات</t>
  </si>
  <si>
    <t xml:space="preserve">مصالح خ م </t>
  </si>
  <si>
    <t>مجموع مصالح خارج الميزانية</t>
  </si>
  <si>
    <t>المجمـوع (د)</t>
  </si>
  <si>
    <t>المجموع العام للإيرادات</t>
  </si>
  <si>
    <t>المجموع العام للنفقـــــــــات</t>
  </si>
  <si>
    <t>الأمـر بالصـرف</t>
  </si>
  <si>
    <t>المسيـر المـالـي</t>
  </si>
  <si>
    <t>مادة 1</t>
  </si>
  <si>
    <t>مادة 2</t>
  </si>
  <si>
    <t>مادة 3</t>
  </si>
  <si>
    <t xml:space="preserve">مصاريف اطعام </t>
  </si>
  <si>
    <t>نقل وتأمين التلاميذ</t>
  </si>
  <si>
    <t xml:space="preserve">ادوات ولواز رياضية وبيداخوجية </t>
  </si>
  <si>
    <t xml:space="preserve">       تأشيــرة مصالح الخزينة </t>
  </si>
  <si>
    <t xml:space="preserve"> الآمــر بالصــرف            </t>
  </si>
  <si>
    <t>70</t>
  </si>
  <si>
    <t>008 04001 1040000241/</t>
  </si>
  <si>
    <t xml:space="preserve"> 31ديسمبر 2020</t>
  </si>
  <si>
    <t>متوسطة بلحاتم رابح</t>
  </si>
  <si>
    <t>عين مليلة</t>
  </si>
  <si>
    <r>
      <t>العون المحاسبي لمتوسطة:بلحاتم رابح</t>
    </r>
    <r>
      <rPr>
        <b/>
        <sz val="16"/>
        <color indexed="62"/>
        <rFont val="Traditional Arabic"/>
        <family val="1"/>
      </rPr>
      <t xml:space="preserve">-عين مليلة  - </t>
    </r>
  </si>
  <si>
    <r>
      <t xml:space="preserve">رقـم الهاتــــف: </t>
    </r>
    <r>
      <rPr>
        <sz val="14"/>
        <color indexed="62"/>
        <rFont val="Times New Roman"/>
        <family val="1"/>
      </rPr>
      <t>032.52.29.07</t>
    </r>
  </si>
  <si>
    <t>04372</t>
  </si>
  <si>
    <r>
      <t xml:space="preserve">حرر بـ:عين مليلة في: </t>
    </r>
    <r>
      <rPr>
        <sz val="12"/>
        <rFont val="Arabic Transparent"/>
        <charset val="178"/>
      </rPr>
      <t xml:space="preserve">      </t>
    </r>
  </si>
  <si>
    <t xml:space="preserve">عمليـات المـيزانية من: 01 / 01 /2021 إلى: </t>
  </si>
  <si>
    <t xml:space="preserve">عمليات خارج الميزانية من: 01ـ01ـ 2021إلى: </t>
  </si>
  <si>
    <t>بعين مليلة في :</t>
  </si>
  <si>
    <t>الباب : 16</t>
  </si>
  <si>
    <t xml:space="preserve">الاعانة الخاصة بأولمبياد المواد التعليمية </t>
  </si>
  <si>
    <t>الجمهورية الجزائرية الديمقراطية الشعبية</t>
  </si>
  <si>
    <t>المديرية العامة للخزينة والمحاسبة</t>
  </si>
  <si>
    <t xml:space="preserve">المديرية الجهوية للخزينة </t>
  </si>
  <si>
    <t>الصفحة 1</t>
  </si>
  <si>
    <t xml:space="preserve">حساب خزينة رقم : </t>
  </si>
  <si>
    <t>الوضعية المالية الموقوفة بتاريخ :</t>
  </si>
  <si>
    <t>العمليات الميزانياتية</t>
  </si>
  <si>
    <t>عمليات خارج الميزانية</t>
  </si>
  <si>
    <t>الرصيـــــــــد الإجمـــالي     ( 7+3 )</t>
  </si>
  <si>
    <t>الايرادات (1)</t>
  </si>
  <si>
    <t>النفقات (2)</t>
  </si>
  <si>
    <t>الرصيد المتبقي بعنوان السنة المالية السابقة (4)</t>
  </si>
  <si>
    <t>الايرادات (5)</t>
  </si>
  <si>
    <t>النفقات (6)</t>
  </si>
  <si>
    <t xml:space="preserve">رصيد  العمليات خارج الميزانية </t>
  </si>
  <si>
    <t xml:space="preserve">اعانات الدولة </t>
  </si>
  <si>
    <t>ناتج الصريبة</t>
  </si>
  <si>
    <t>الايرادات الممنوحة من طرف الجماعات المحلة</t>
  </si>
  <si>
    <t>ايرادات خاصة</t>
  </si>
  <si>
    <t xml:space="preserve">الهبات والوصايا </t>
  </si>
  <si>
    <t>ايرادات أخرى</t>
  </si>
  <si>
    <t>نفقات المستخدمين</t>
  </si>
  <si>
    <t>نفقات تسيير المصالح</t>
  </si>
  <si>
    <t>نفقات الاستثمار</t>
  </si>
  <si>
    <t>نفقات التحويل</t>
  </si>
  <si>
    <t xml:space="preserve">الرصيد الميزانياتي عند : </t>
  </si>
  <si>
    <t>عند تاريخ  :</t>
  </si>
  <si>
    <t xml:space="preserve">(3=2-1) </t>
  </si>
  <si>
    <t>(7=6-5+4 )</t>
  </si>
  <si>
    <t>العون المحاسب</t>
  </si>
  <si>
    <t>الصفحة 2</t>
  </si>
  <si>
    <t>وضعية استهلاك اعتمادات الدفع المتعلقة بنفقات تسيير المصالح لشهر: ماي 2025</t>
  </si>
  <si>
    <t>الفرع</t>
  </si>
  <si>
    <t>التقييد حسب الطبيعة الاقتصادية</t>
  </si>
  <si>
    <t>اعتمادات الدفع الأولية</t>
  </si>
  <si>
    <t>اعتمادات الدفع الملحقة</t>
  </si>
  <si>
    <t xml:space="preserve">اعتمادات الدفع المتوفرة </t>
  </si>
  <si>
    <t>الفرع 1</t>
  </si>
  <si>
    <t>تكاليف ملحقة</t>
  </si>
  <si>
    <t>اللوازم</t>
  </si>
  <si>
    <t>الأدوات و الأثاث</t>
  </si>
  <si>
    <t>نفقات الإطعام</t>
  </si>
  <si>
    <t>الألبسة</t>
  </si>
  <si>
    <t>التأمين</t>
  </si>
  <si>
    <t>نفقات تسيير وحدات الكشف   و المتابعة</t>
  </si>
  <si>
    <t>النفقات المتعلقة بالنشاط الثقافي و الرياضي</t>
  </si>
  <si>
    <t>صيانة و تصليح المباني البيداغوجية والإدارية والهياكل الملحقة</t>
  </si>
  <si>
    <t>المصاريف القضائية والتعويضات المستحقة على عاتق الدولة</t>
  </si>
  <si>
    <t>المصاريف الخاصة بأولمبياد المواد التعليمية</t>
  </si>
  <si>
    <t>الفرع 2</t>
  </si>
  <si>
    <t>نفقات تسيير أقسام الرياضة و الدراسة</t>
  </si>
  <si>
    <t>الفرع 3</t>
  </si>
  <si>
    <t>منحة التجهيز</t>
  </si>
  <si>
    <t xml:space="preserve">المجموع الكلي </t>
  </si>
  <si>
    <t xml:space="preserve">العون المحاسب </t>
  </si>
  <si>
    <t>الصفحة 3</t>
  </si>
  <si>
    <t xml:space="preserve">التقييد حسب العملية </t>
  </si>
  <si>
    <t>الصفحة 4</t>
  </si>
  <si>
    <t xml:space="preserve">التقييد حسب نوع الجهاز </t>
  </si>
  <si>
    <t>الصفحة 5</t>
  </si>
  <si>
    <t>الصندوق</t>
  </si>
  <si>
    <t>الحساب الجاري البريدي</t>
  </si>
  <si>
    <t>حساب الخزينة</t>
  </si>
  <si>
    <t>صفحة 06</t>
  </si>
  <si>
    <t>الخانة</t>
  </si>
  <si>
    <t xml:space="preserve">النفقات </t>
  </si>
  <si>
    <t>مبالغ للإسترجاع</t>
  </si>
  <si>
    <t>مبالغ في انتضار التخصيص</t>
  </si>
  <si>
    <t>النشاط الثقافي والرياضي</t>
  </si>
  <si>
    <t>مجموع الابواب</t>
  </si>
  <si>
    <t>مصاريف  مهام</t>
  </si>
  <si>
    <t>مصاريف قضائية</t>
  </si>
  <si>
    <t>المادة 2</t>
  </si>
  <si>
    <t>المادة 4</t>
  </si>
  <si>
    <t>المادة 5</t>
  </si>
  <si>
    <t>المادة 6</t>
  </si>
  <si>
    <t>ماء كهرباء غاز  وقود,,</t>
  </si>
  <si>
    <t>مصاريف بريد (هاتف انترنت ,,,</t>
  </si>
  <si>
    <t>مصاريف اعلان</t>
  </si>
  <si>
    <t>تعويض مص استهلاك منزلي جنوب</t>
  </si>
  <si>
    <t>ا تركيب لواحق هاتف وربط انترنت</t>
  </si>
  <si>
    <t xml:space="preserve">تامين مباني </t>
  </si>
  <si>
    <t>المادة 01</t>
  </si>
  <si>
    <t>المادة 02</t>
  </si>
  <si>
    <t>المادة 03</t>
  </si>
  <si>
    <t>المادة 04</t>
  </si>
  <si>
    <t>المادة 05</t>
  </si>
  <si>
    <t>المادة 06</t>
  </si>
  <si>
    <t xml:space="preserve">اقتناء لوازم مكتب </t>
  </si>
  <si>
    <t>مستهلاكات برامج</t>
  </si>
  <si>
    <t>مصاريف النسخ</t>
  </si>
  <si>
    <t>البياضة</t>
  </si>
  <si>
    <t>المواد الصيدلانية ومواد اخرى</t>
  </si>
  <si>
    <t xml:space="preserve">مواد التنظيف </t>
  </si>
  <si>
    <t>تجديد وصيانة اثاث مدرسي</t>
  </si>
  <si>
    <t xml:space="preserve">اقتناء وصيانة اجهزة اعلام الالي </t>
  </si>
  <si>
    <t>اقتناء وصيانة ادوات الوقاية والامن</t>
  </si>
  <si>
    <t>تجديد وصيانة لوازم المطعم</t>
  </si>
  <si>
    <t xml:space="preserve">اقتناء الستائر ولاعلام </t>
  </si>
  <si>
    <t>لوازم التجارب</t>
  </si>
  <si>
    <t xml:space="preserve">مواد تجارب والكواشف </t>
  </si>
  <si>
    <t>استنساخ اقلام السبورات</t>
  </si>
  <si>
    <t>المادة1</t>
  </si>
  <si>
    <t>المادة3</t>
  </si>
  <si>
    <t>المادة4</t>
  </si>
  <si>
    <t>المادة5</t>
  </si>
  <si>
    <t>نفقات تكويت وتحسين المستمر</t>
  </si>
  <si>
    <t>نفقات التكوين ما قبل الترقية</t>
  </si>
  <si>
    <t>نفقات امتحانات والمسابقات مهنية</t>
  </si>
  <si>
    <t>تشجيع تكوين اثناء الخدمة</t>
  </si>
  <si>
    <t>نفقات تكوين خاص وطني جهوي</t>
  </si>
  <si>
    <t>المادة 7</t>
  </si>
  <si>
    <t>المادة 8</t>
  </si>
  <si>
    <t>صيانة وتصليح وشحن</t>
  </si>
  <si>
    <t>اقتناء العجلات</t>
  </si>
  <si>
    <t>مصاريف الترقيم</t>
  </si>
  <si>
    <t>تامين السيارات</t>
  </si>
  <si>
    <t>مصاريف اقتناء قسيمةالسيارات</t>
  </si>
  <si>
    <t>مصاريف المراقبة التقنية</t>
  </si>
  <si>
    <t>الوقود والزيوت</t>
  </si>
  <si>
    <t xml:space="preserve">اقتناء وتجديد السيارات </t>
  </si>
  <si>
    <t>شراء الكتب</t>
  </si>
  <si>
    <t xml:space="preserve">اشتراكات في المجلات والدوريات البداغوجية </t>
  </si>
  <si>
    <t xml:space="preserve">نقفات متعلقة بنشاط ثقاقي </t>
  </si>
  <si>
    <t xml:space="preserve">نقفات متعلقة بنشاط رياضي </t>
  </si>
  <si>
    <t>صيانة وتصليح المباني</t>
  </si>
  <si>
    <t>اقتناء مواد الصاينة .....البناء الترصيص</t>
  </si>
  <si>
    <t>صيانة المساحات الخضراء</t>
  </si>
  <si>
    <t>مصاريف النقل(خردوات,والمهملات)</t>
  </si>
  <si>
    <t xml:space="preserve">  إطعام المشاركين في الاولمبياد</t>
  </si>
  <si>
    <t>المصاريف المرتبطة بالتسييروبتوفير الوسائل البيداغوجية  للمشاركين</t>
  </si>
  <si>
    <t>المصاريف القضائية والتعويضات المستحقة ع عاتق الدولة</t>
  </si>
  <si>
    <t>تسديد مصاريف</t>
  </si>
  <si>
    <t xml:space="preserve">مجموع نفقات </t>
  </si>
  <si>
    <t xml:space="preserve">خزينة  ولاية </t>
  </si>
  <si>
    <t xml:space="preserve">ام البواقي </t>
  </si>
  <si>
    <t xml:space="preserve">عون محاسب لدي مركز متوسطة </t>
  </si>
  <si>
    <t>بلحاتم رابح -عين مليلة-</t>
  </si>
  <si>
    <t xml:space="preserve">رمز الامر بالصرف </t>
  </si>
  <si>
    <t>5.08.04.130</t>
  </si>
  <si>
    <t xml:space="preserve">حساب الخزينة رقم </t>
  </si>
  <si>
    <t>008040011040000 241 70</t>
  </si>
  <si>
    <t xml:space="preserve">الوظعية بتاريخ </t>
  </si>
  <si>
    <t xml:space="preserve">عين مليلة في : </t>
  </si>
  <si>
    <t>وضعية استهلاك اعتمادات الدفع المتعلقة بنفقات الإستثمار لشهر :</t>
  </si>
  <si>
    <t xml:space="preserve">وظعية الاستهلاك لشهر </t>
  </si>
  <si>
    <t>خزينة ولاية :</t>
  </si>
  <si>
    <t>عون محاسب لدى مركز متوسطة :</t>
  </si>
  <si>
    <t>رمز الآمر بالصرف:</t>
  </si>
  <si>
    <t>الحســاب الجــاري البـريــدي للمؤسسة</t>
  </si>
  <si>
    <t xml:space="preserve">  الحســاب الجــاري الخزيني للمؤسسة:</t>
  </si>
  <si>
    <t xml:space="preserve">2024 31ديسـمبر </t>
  </si>
  <si>
    <t xml:space="preserve">وضعية استهلاك اعتمادات الدفع المتعلقة بنفقات التحويل  </t>
  </si>
  <si>
    <t>خنشلة</t>
  </si>
  <si>
    <t xml:space="preserve">وضعيـــــــــــة الخـــــــــــــــزينة  الــــــــــــــــــى غــــــــايــــة الشـــــهر </t>
  </si>
  <si>
    <t>وضعية العمليات  خارج الميزانية  لشهر :</t>
  </si>
  <si>
    <t>الرصيد المتبقي بعنوان السنة 
المالية السابقة</t>
  </si>
  <si>
    <t>الامر بالصرف</t>
  </si>
  <si>
    <t>المجموع المتوفر</t>
  </si>
  <si>
    <t xml:space="preserve">باقي رصيد السنة المالية السابقة </t>
  </si>
  <si>
    <t xml:space="preserve">المحاسب العمومي </t>
  </si>
  <si>
    <t xml:space="preserve">الترميز الميزانياتي </t>
  </si>
  <si>
    <t>الباب 01(T4)</t>
  </si>
  <si>
    <t>الباب 02(T4)</t>
  </si>
  <si>
    <t xml:space="preserve">نفقات الكتب المدرسي </t>
  </si>
  <si>
    <t>ديسمبر2025</t>
  </si>
  <si>
    <t>31ديسمبر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</si>
</sst>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_-* #,##0.00_-;_-* #,##0.00\-;_-* &quot;-&quot;??_-;_-@_-"/>
    <numFmt numFmtId="165" formatCode="_-* #,##0.00_-;\-* #,##0.00_-;_-* &quot;-&quot;??_-;_-@_-"/>
    <numFmt numFmtId="166" formatCode="_ [$€]* #,##0.00_ ;_ [$€]* \-#,##0.00_ ;_ [$€]* &quot;-&quot;??_ ;_ @_ "/>
    <numFmt numFmtId="167" formatCode="[$-10C0000]d\ mmmm\ yyyy;@"/>
    <numFmt numFmtId="168" formatCode="#,##0.00_ ;\-#,##0.00\ "/>
    <numFmt numFmtId="169" formatCode="_ * #,##0.00_ ;_ * \-#,##0.00_ ;_ * &quot;-&quot;??_ ;_ @_ "/>
    <numFmt numFmtId="170" formatCode="[$-F800]dddd\,\ mmmm\ dd\,\ yyyy"/>
    <numFmt numFmtId="171" formatCode="[$-1010000]yyyy/mm/dd;@"/>
    <numFmt numFmtId="172" formatCode="d\ mmmm\ yyyy"/>
    <numFmt numFmtId="173" formatCode="#,##0.00_ ;[Red]\-#,##0.00\ "/>
    <numFmt numFmtId="174" formatCode="yyyy\-mm\-dd;@"/>
    <numFmt numFmtId="175" formatCode="0.00_ ;[Red]\-0.00\ "/>
  </numFmts>
  <fonts count="147">
    <font>
      <sz val="10"/>
      <name val="Arial"/>
      <charset val="178"/>
    </font>
    <font>
      <sz val="11"/>
      <color theme="1"/>
      <name val="Calibri"/>
      <family val="2"/>
      <scheme val="minor"/>
    </font>
    <font>
      <sz val="12"/>
      <name val="Times New Roman (Arabic)"/>
      <family val="1"/>
      <charset val="178"/>
    </font>
    <font>
      <sz val="10"/>
      <name val="Arabic Transparent"/>
      <charset val="178"/>
    </font>
    <font>
      <sz val="16"/>
      <name val="Arial"/>
      <family val="2"/>
    </font>
    <font>
      <sz val="13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sz val="10"/>
      <name val="Times New Roman"/>
      <family val="1"/>
      <charset val="178"/>
    </font>
    <font>
      <sz val="18"/>
      <name val="Times New Roman"/>
      <family val="1"/>
    </font>
    <font>
      <b/>
      <sz val="14"/>
      <name val="Times New Roman"/>
      <family val="1"/>
    </font>
    <font>
      <sz val="20"/>
      <name val="Times New Roman"/>
      <family val="1"/>
    </font>
    <font>
      <sz val="22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</font>
    <font>
      <b/>
      <sz val="16"/>
      <name val="Traditional Arabic"/>
      <family val="1"/>
    </font>
    <font>
      <b/>
      <u/>
      <sz val="16"/>
      <name val="Traditional Arabic"/>
      <family val="1"/>
    </font>
    <font>
      <b/>
      <sz val="16"/>
      <name val="Monotype Koufi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4"/>
      <name val="Arabic Transparent"/>
      <charset val="178"/>
    </font>
    <font>
      <sz val="14"/>
      <name val="Arabic Transparent"/>
      <charset val="178"/>
    </font>
    <font>
      <sz val="13"/>
      <name val="Arabic Transparent"/>
    </font>
    <font>
      <sz val="12"/>
      <name val="Arabic Transparent"/>
      <charset val="178"/>
    </font>
    <font>
      <b/>
      <sz val="14"/>
      <name val="Andalus"/>
      <family val="1"/>
    </font>
    <font>
      <b/>
      <sz val="12"/>
      <name val="Arabic Transparent"/>
      <charset val="178"/>
    </font>
    <font>
      <sz val="8"/>
      <name val="Arabic Transparent"/>
      <charset val="178"/>
    </font>
    <font>
      <b/>
      <sz val="12"/>
      <name val="Monotype Koufi"/>
      <charset val="178"/>
    </font>
    <font>
      <b/>
      <sz val="8"/>
      <name val="Arabic Transparent"/>
      <charset val="178"/>
    </font>
    <font>
      <u/>
      <sz val="12"/>
      <name val="Arabic Transparent"/>
      <charset val="178"/>
    </font>
    <font>
      <b/>
      <sz val="8"/>
      <name val="Arial"/>
      <family val="2"/>
    </font>
    <font>
      <b/>
      <sz val="12"/>
      <name val="Arial"/>
      <family val="2"/>
    </font>
    <font>
      <b/>
      <sz val="16"/>
      <color indexed="62"/>
      <name val="Traditional Arabic"/>
      <family val="1"/>
    </font>
    <font>
      <sz val="14"/>
      <color indexed="62"/>
      <name val="Times New Roman"/>
      <family val="1"/>
    </font>
    <font>
      <b/>
      <sz val="16"/>
      <name val="Andalus"/>
      <family val="1"/>
    </font>
    <font>
      <b/>
      <sz val="14"/>
      <name val="Traditional Arabic"/>
      <family val="1"/>
    </font>
    <font>
      <b/>
      <sz val="12"/>
      <name val="Andalus"/>
      <family val="1"/>
    </font>
    <font>
      <b/>
      <sz val="10"/>
      <name val="Monotype Koufi"/>
    </font>
    <font>
      <b/>
      <sz val="18"/>
      <name val="Arabic Typesetting"/>
      <family val="4"/>
    </font>
    <font>
      <b/>
      <sz val="16"/>
      <name val="Arabic Typesetting"/>
      <family val="4"/>
    </font>
    <font>
      <b/>
      <sz val="14"/>
      <name val="Monotype Koufi"/>
    </font>
    <font>
      <b/>
      <sz val="14"/>
      <name val="Arial"/>
      <family val="2"/>
    </font>
    <font>
      <b/>
      <sz val="18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4"/>
      <color theme="1"/>
      <name val="Simplified Arabic"/>
      <family val="1"/>
    </font>
    <font>
      <b/>
      <sz val="12"/>
      <color theme="1"/>
      <name val="Simplified Arabic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Simplified Arabic"/>
      <family val="1"/>
    </font>
    <font>
      <sz val="12"/>
      <color theme="1"/>
      <name val="Simplified Arabic"/>
      <family val="1"/>
    </font>
    <font>
      <sz val="11"/>
      <color theme="1"/>
      <name val="Simplified Arabic"/>
      <family val="1"/>
    </font>
    <font>
      <b/>
      <sz val="18"/>
      <color theme="1"/>
      <name val="Simplified Arabic"/>
      <family val="1"/>
    </font>
    <font>
      <sz val="11"/>
      <color theme="1"/>
      <name val="Calibri"/>
      <family val="2"/>
      <charset val="1"/>
      <scheme val="min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theme="1"/>
      <name val="Simplified Arabic"/>
      <family val="1"/>
    </font>
    <font>
      <b/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1"/>
      <color theme="1"/>
      <name val="Simplified Arabic"/>
      <family val="1"/>
    </font>
    <font>
      <b/>
      <sz val="9"/>
      <color theme="1"/>
      <name val="Simplified Arabic"/>
      <family val="1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Simplified Arabic"/>
      <family val="1"/>
    </font>
    <font>
      <b/>
      <sz val="13"/>
      <color theme="1"/>
      <name val="Simplified Arabic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Simplified Arabic"/>
      <family val="1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Simplified Arabic"/>
      <family val="1"/>
    </font>
    <font>
      <sz val="14"/>
      <color rgb="FF3333FF"/>
      <name val="Times New Roman"/>
      <family val="1"/>
    </font>
    <font>
      <b/>
      <sz val="18"/>
      <color rgb="FF0070C0"/>
      <name val="Monotype Koufi"/>
    </font>
    <font>
      <b/>
      <sz val="16"/>
      <color rgb="FF0070C0"/>
      <name val="Times New Roman"/>
      <family val="1"/>
    </font>
    <font>
      <b/>
      <sz val="20"/>
      <color rgb="FF0070C0"/>
      <name val="Times New Roman"/>
      <family val="1"/>
    </font>
    <font>
      <b/>
      <sz val="16"/>
      <color rgb="FF0070C0"/>
      <name val="Traditional Arabic"/>
      <family val="1"/>
    </font>
    <font>
      <sz val="12"/>
      <color rgb="FF0070C0"/>
      <name val="Monotype Koufi"/>
    </font>
    <font>
      <sz val="14"/>
      <color rgb="FF6600FF"/>
      <name val="Arial"/>
      <family val="2"/>
    </font>
    <font>
      <b/>
      <sz val="16"/>
      <color rgb="FF6600FF"/>
      <name val="Arabic Transparent"/>
      <charset val="178"/>
    </font>
    <font>
      <b/>
      <sz val="18"/>
      <color rgb="FFFF0000"/>
      <name val="Times New Roman"/>
      <family val="1"/>
    </font>
    <font>
      <sz val="20"/>
      <name val="Cambria"/>
      <family val="1"/>
      <scheme val="major"/>
    </font>
    <font>
      <b/>
      <sz val="12"/>
      <color rgb="FF6600FF"/>
      <name val="Arial"/>
      <family val="2"/>
    </font>
    <font>
      <b/>
      <sz val="16"/>
      <color theme="1" tint="4.9989318521683403E-2"/>
      <name val="Times New Roman"/>
      <family val="1"/>
    </font>
    <font>
      <sz val="14"/>
      <color theme="1" tint="4.9989318521683403E-2"/>
      <name val="Times New Roman"/>
      <family val="1"/>
    </font>
    <font>
      <sz val="10"/>
      <color rgb="FF0070C0"/>
      <name val="Arial"/>
      <family val="2"/>
    </font>
    <font>
      <sz val="14"/>
      <color rgb="FF3333FF"/>
      <name val="Arial"/>
      <family val="2"/>
    </font>
    <font>
      <b/>
      <sz val="12"/>
      <color rgb="FF3333FF"/>
      <name val="Times New Roman"/>
      <family val="1"/>
    </font>
    <font>
      <b/>
      <sz val="12"/>
      <color rgb="FF0070C0"/>
      <name val="Arabic Transparent"/>
      <charset val="178"/>
    </font>
    <font>
      <sz val="10"/>
      <color rgb="FF0070C0"/>
      <name val="Times New Roman"/>
      <family val="1"/>
    </font>
    <font>
      <b/>
      <sz val="10"/>
      <color rgb="FF0070C0"/>
      <name val="Monotype Koufi"/>
    </font>
    <font>
      <b/>
      <sz val="10"/>
      <color rgb="FF0070C0"/>
      <name val="Arial"/>
      <family val="2"/>
    </font>
    <font>
      <b/>
      <sz val="14"/>
      <color rgb="FF6600FF"/>
      <name val="Times New Roman"/>
      <family val="1"/>
    </font>
    <font>
      <sz val="22"/>
      <color rgb="FF9900FF"/>
      <name val="Times New Roman"/>
      <family val="1"/>
    </font>
    <font>
      <b/>
      <sz val="8"/>
      <color rgb="FF0070C0"/>
      <name val="Arabic Transparent"/>
      <charset val="178"/>
    </font>
    <font>
      <b/>
      <sz val="8"/>
      <color rgb="FF0070C0"/>
      <name val="Arial"/>
      <family val="2"/>
    </font>
    <font>
      <b/>
      <sz val="20"/>
      <color rgb="FF0070C0"/>
      <name val="Traditional Arabic"/>
      <family val="1"/>
    </font>
    <font>
      <b/>
      <sz val="8"/>
      <color rgb="FF0070C0"/>
      <name val="Times New Roman"/>
      <family val="1"/>
    </font>
    <font>
      <sz val="12"/>
      <color rgb="FF0070C0"/>
      <name val="Times New Roman"/>
      <family val="1"/>
    </font>
    <font>
      <sz val="20"/>
      <color theme="1"/>
      <name val="Cambria"/>
      <family val="1"/>
      <scheme val="major"/>
    </font>
    <font>
      <sz val="18"/>
      <color rgb="FFFF0000"/>
      <name val="Times New Roman"/>
      <family val="1"/>
    </font>
    <font>
      <b/>
      <sz val="22"/>
      <color rgb="FFFF0000"/>
      <name val="Times New Roman"/>
      <family val="1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5"/>
      <color theme="3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i/>
      <sz val="11"/>
      <color rgb="FF7F7F7F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8"/>
      <color theme="1"/>
      <name val="Calibri"/>
      <family val="2"/>
      <charset val="1"/>
      <scheme val="minor"/>
    </font>
    <font>
      <sz val="22"/>
      <color theme="1"/>
      <name val="Calibri"/>
      <family val="2"/>
      <charset val="1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sz val="2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5422223578601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50"/>
      </patternFill>
    </fill>
    <fill>
      <patternFill patternType="gray0625">
        <fgColor indexed="11"/>
      </patternFill>
    </fill>
    <fill>
      <patternFill patternType="gray125">
        <fgColor indexed="50"/>
        <bgColor theme="8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5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double">
        <color auto="1"/>
      </bottom>
      <diagonal/>
    </border>
    <border>
      <left/>
      <right style="thick">
        <color auto="1"/>
      </right>
      <top style="medium">
        <color indexed="64"/>
      </top>
      <bottom style="double">
        <color auto="1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auto="1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auto="1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auto="1"/>
      </right>
      <top style="hair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medium">
        <color indexed="64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/>
      <right style="thin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/>
      <bottom style="thick">
        <color auto="1"/>
      </bottom>
      <diagonal/>
    </border>
    <border>
      <left style="thin">
        <color auto="1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auto="1"/>
      </right>
      <top style="thick">
        <color auto="1"/>
      </top>
      <bottom/>
      <diagonal/>
    </border>
    <border>
      <left style="hair">
        <color indexed="64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thick">
        <color indexed="64"/>
      </left>
      <right style="thin">
        <color auto="1"/>
      </right>
      <top style="medium">
        <color auto="1"/>
      </top>
      <bottom/>
      <diagonal/>
    </border>
    <border>
      <left style="thick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thin">
        <color auto="1"/>
      </top>
      <bottom/>
      <diagonal/>
    </border>
  </borders>
  <cellStyleXfs count="50">
    <xf numFmtId="0" fontId="0" fillId="0" borderId="0"/>
    <xf numFmtId="0" fontId="131" fillId="2" borderId="0" applyNumberFormat="0" applyBorder="0" applyAlignment="0" applyProtection="0"/>
    <xf numFmtId="0" fontId="131" fillId="3" borderId="0" applyNumberFormat="0" applyBorder="0" applyAlignment="0" applyProtection="0"/>
    <xf numFmtId="0" fontId="131" fillId="4" borderId="0" applyNumberFormat="0" applyBorder="0" applyAlignment="0" applyProtection="0"/>
    <xf numFmtId="0" fontId="131" fillId="5" borderId="0" applyNumberFormat="0" applyBorder="0" applyAlignment="0" applyProtection="0"/>
    <xf numFmtId="0" fontId="131" fillId="6" borderId="0" applyNumberFormat="0" applyBorder="0" applyAlignment="0" applyProtection="0"/>
    <xf numFmtId="0" fontId="131" fillId="7" borderId="0" applyNumberFormat="0" applyBorder="0" applyAlignment="0" applyProtection="0"/>
    <xf numFmtId="0" fontId="131" fillId="8" borderId="0" applyNumberFormat="0" applyBorder="0" applyAlignment="0" applyProtection="0"/>
    <xf numFmtId="0" fontId="131" fillId="9" borderId="0" applyNumberFormat="0" applyBorder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6" borderId="0" applyNumberFormat="0" applyBorder="0" applyAlignment="0" applyProtection="0"/>
    <xf numFmtId="0" fontId="130" fillId="17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0" borderId="0" applyNumberFormat="0" applyBorder="0" applyAlignment="0" applyProtection="0"/>
    <xf numFmtId="0" fontId="130" fillId="21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4" borderId="0" applyNumberFormat="0" applyBorder="0" applyAlignment="0" applyProtection="0"/>
    <xf numFmtId="0" fontId="130" fillId="25" borderId="0" applyNumberFormat="0" applyBorder="0" applyAlignment="0" applyProtection="0"/>
    <xf numFmtId="0" fontId="129" fillId="0" borderId="0" applyNumberFormat="0" applyFill="0" applyBorder="0" applyAlignment="0" applyProtection="0"/>
    <xf numFmtId="0" fontId="128" fillId="26" borderId="1" applyNumberFormat="0" applyAlignment="0" applyProtection="0"/>
    <xf numFmtId="0" fontId="127" fillId="0" borderId="2" applyNumberFormat="0" applyFill="0" applyAlignment="0" applyProtection="0"/>
    <xf numFmtId="169" fontId="132" fillId="0" borderId="0" applyFont="0" applyFill="0" applyBorder="0" applyAlignment="0" applyProtection="0"/>
    <xf numFmtId="0" fontId="132" fillId="27" borderId="3" applyNumberFormat="0" applyFont="0" applyAlignment="0" applyProtection="0"/>
    <xf numFmtId="0" fontId="126" fillId="28" borderId="1" applyNumberFormat="0" applyAlignment="0" applyProtection="0"/>
    <xf numFmtId="166" fontId="132" fillId="0" borderId="0" applyFont="0" applyFill="0" applyBorder="0" applyAlignment="0" applyProtection="0"/>
    <xf numFmtId="0" fontId="125" fillId="29" borderId="0" applyNumberFormat="0" applyBorder="0" applyAlignment="0" applyProtection="0"/>
    <xf numFmtId="165" fontId="132" fillId="0" borderId="0" applyFont="0" applyFill="0" applyBorder="0" applyAlignment="0" applyProtection="0"/>
    <xf numFmtId="165" fontId="132" fillId="0" borderId="0" applyFont="0" applyFill="0" applyBorder="0" applyAlignment="0" applyProtection="0"/>
    <xf numFmtId="14" fontId="10" fillId="0" borderId="4" applyNumberFormat="0">
      <alignment horizontal="right"/>
    </xf>
    <xf numFmtId="0" fontId="124" fillId="30" borderId="0" applyNumberFormat="0" applyBorder="0" applyAlignment="0" applyProtection="0"/>
    <xf numFmtId="0" fontId="132" fillId="0" borderId="0"/>
    <xf numFmtId="0" fontId="132" fillId="0" borderId="0"/>
    <xf numFmtId="0" fontId="132" fillId="0" borderId="0"/>
    <xf numFmtId="0" fontId="123" fillId="31" borderId="0" applyNumberFormat="0" applyBorder="0" applyAlignment="0" applyProtection="0"/>
    <xf numFmtId="0" fontId="122" fillId="26" borderId="5" applyNumberFormat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6" applyNumberFormat="0" applyFill="0" applyAlignment="0" applyProtection="0"/>
    <xf numFmtId="0" fontId="118" fillId="0" borderId="7" applyNumberFormat="0" applyFill="0" applyAlignment="0" applyProtection="0"/>
    <xf numFmtId="0" fontId="117" fillId="0" borderId="8" applyNumberFormat="0" applyFill="0" applyAlignment="0" applyProtection="0"/>
    <xf numFmtId="0" fontId="117" fillId="0" borderId="0" applyNumberFormat="0" applyFill="0" applyBorder="0" applyAlignment="0" applyProtection="0"/>
    <xf numFmtId="0" fontId="116" fillId="0" borderId="9" applyNumberFormat="0" applyFill="0" applyAlignment="0" applyProtection="0"/>
    <xf numFmtId="0" fontId="115" fillId="32" borderId="10" applyNumberFormat="0" applyAlignment="0" applyProtection="0"/>
  </cellStyleXfs>
  <cellXfs count="830">
    <xf numFmtId="0" fontId="0" fillId="0" borderId="0" xfId="0" applyAlignment="1"/>
    <xf numFmtId="4" fontId="2" fillId="0" borderId="11" xfId="0" applyNumberFormat="1" applyFont="1" applyBorder="1" applyAlignment="1">
      <alignment vertical="center"/>
    </xf>
    <xf numFmtId="0" fontId="94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 readingOrder="1"/>
    </xf>
    <xf numFmtId="165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11" xfId="33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11" fillId="0" borderId="11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 readingOrder="2"/>
    </xf>
    <xf numFmtId="170" fontId="11" fillId="0" borderId="11" xfId="0" applyNumberFormat="1" applyFont="1" applyBorder="1" applyAlignment="1">
      <alignment horizontal="center" vertical="center" readingOrder="2"/>
    </xf>
    <xf numFmtId="0" fontId="11" fillId="0" borderId="11" xfId="0" applyFont="1" applyBorder="1" applyAlignment="1">
      <alignment horizontal="right" vertical="center"/>
    </xf>
    <xf numFmtId="165" fontId="16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14" fillId="0" borderId="0" xfId="0" applyNumberFormat="1" applyFont="1" applyAlignment="1">
      <alignment horizontal="left" vertical="center"/>
    </xf>
    <xf numFmtId="0" fontId="11" fillId="0" borderId="15" xfId="0" applyFont="1" applyBorder="1" applyAlignment="1">
      <alignment horizontal="center" vertical="center" wrapText="1" readingOrder="2"/>
    </xf>
    <xf numFmtId="165" fontId="16" fillId="0" borderId="15" xfId="0" applyNumberFormat="1" applyFont="1" applyBorder="1" applyAlignment="1">
      <alignment horizontal="center" vertical="center"/>
    </xf>
    <xf numFmtId="0" fontId="113" fillId="0" borderId="17" xfId="0" applyFont="1" applyBorder="1" applyAlignment="1">
      <alignment horizontal="center" vertical="center" wrapText="1" readingOrder="2"/>
    </xf>
    <xf numFmtId="165" fontId="93" fillId="0" borderId="11" xfId="33" applyFont="1" applyBorder="1" applyAlignment="1">
      <alignment horizontal="right" vertical="center"/>
    </xf>
    <xf numFmtId="165" fontId="16" fillId="0" borderId="11" xfId="33" applyFont="1" applyBorder="1" applyAlignment="1">
      <alignment horizontal="right" vertical="center"/>
    </xf>
    <xf numFmtId="0" fontId="94" fillId="0" borderId="11" xfId="0" applyFont="1" applyBorder="1" applyAlignment="1">
      <alignment horizontal="center" vertical="center" wrapText="1"/>
    </xf>
    <xf numFmtId="0" fontId="94" fillId="0" borderId="18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3" fillId="34" borderId="11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2" fillId="35" borderId="31" xfId="0" applyFont="1" applyFill="1" applyBorder="1" applyAlignment="1">
      <alignment horizontal="center" vertical="center" wrapText="1"/>
    </xf>
    <xf numFmtId="0" fontId="112" fillId="35" borderId="12" xfId="0" applyFont="1" applyFill="1" applyBorder="1" applyAlignment="1">
      <alignment horizontal="center" vertical="center" wrapText="1"/>
    </xf>
    <xf numFmtId="0" fontId="112" fillId="35" borderId="32" xfId="0" applyFont="1" applyFill="1" applyBorder="1" applyAlignment="1">
      <alignment horizontal="center" vertical="center" wrapText="1"/>
    </xf>
    <xf numFmtId="0" fontId="112" fillId="35" borderId="33" xfId="0" applyFont="1" applyFill="1" applyBorder="1" applyAlignment="1">
      <alignment horizontal="center" vertical="center" wrapText="1"/>
    </xf>
    <xf numFmtId="0" fontId="94" fillId="35" borderId="31" xfId="0" applyFont="1" applyFill="1" applyBorder="1" applyAlignment="1">
      <alignment horizontal="center" vertical="center" wrapText="1"/>
    </xf>
    <xf numFmtId="0" fontId="94" fillId="35" borderId="12" xfId="0" applyFont="1" applyFill="1" applyBorder="1" applyAlignment="1">
      <alignment horizontal="center" vertical="center" wrapText="1"/>
    </xf>
    <xf numFmtId="0" fontId="94" fillId="35" borderId="32" xfId="0" applyFont="1" applyFill="1" applyBorder="1" applyAlignment="1">
      <alignment horizontal="center" vertical="center" wrapText="1"/>
    </xf>
    <xf numFmtId="0" fontId="94" fillId="35" borderId="33" xfId="0" applyFont="1" applyFill="1" applyBorder="1" applyAlignment="1">
      <alignment horizontal="center" vertical="center" wrapText="1"/>
    </xf>
    <xf numFmtId="0" fontId="13" fillId="35" borderId="31" xfId="0" applyFont="1" applyFill="1" applyBorder="1" applyAlignment="1">
      <alignment horizontal="center" vertical="center" wrapText="1"/>
    </xf>
    <xf numFmtId="0" fontId="11" fillId="35" borderId="31" xfId="0" applyFont="1" applyFill="1" applyBorder="1" applyAlignment="1">
      <alignment horizontal="center" vertical="center" wrapText="1"/>
    </xf>
    <xf numFmtId="0" fontId="11" fillId="35" borderId="30" xfId="0" applyFont="1" applyFill="1" applyBorder="1" applyAlignment="1">
      <alignment horizontal="center" vertical="center"/>
    </xf>
    <xf numFmtId="165" fontId="16" fillId="35" borderId="17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center" vertical="center"/>
    </xf>
    <xf numFmtId="0" fontId="11" fillId="35" borderId="17" xfId="0" applyFont="1" applyFill="1" applyBorder="1" applyAlignment="1">
      <alignment horizontal="center" vertical="center"/>
    </xf>
    <xf numFmtId="0" fontId="11" fillId="35" borderId="15" xfId="0" applyFont="1" applyFill="1" applyBorder="1" applyAlignment="1">
      <alignment horizontal="center" vertical="center"/>
    </xf>
    <xf numFmtId="165" fontId="16" fillId="35" borderId="11" xfId="0" applyNumberFormat="1" applyFont="1" applyFill="1" applyBorder="1" applyAlignment="1">
      <alignment horizontal="center" vertical="center"/>
    </xf>
    <xf numFmtId="0" fontId="11" fillId="35" borderId="11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36" borderId="11" xfId="0" applyFont="1" applyFill="1" applyBorder="1" applyAlignment="1">
      <alignment horizontal="center" vertical="center" wrapText="1" readingOrder="2"/>
    </xf>
    <xf numFmtId="0" fontId="11" fillId="36" borderId="15" xfId="0" applyFont="1" applyFill="1" applyBorder="1" applyAlignment="1">
      <alignment horizontal="center" vertical="center" wrapText="1" readingOrder="2"/>
    </xf>
    <xf numFmtId="0" fontId="11" fillId="37" borderId="11" xfId="0" applyFont="1" applyFill="1" applyBorder="1" applyAlignment="1">
      <alignment horizontal="center" vertical="center"/>
    </xf>
    <xf numFmtId="165" fontId="8" fillId="0" borderId="11" xfId="33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readingOrder="2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98" fillId="0" borderId="0" xfId="0" applyFont="1" applyAlignment="1">
      <alignment vertical="center"/>
    </xf>
    <xf numFmtId="0" fontId="98" fillId="0" borderId="0" xfId="0" applyFont="1" applyAlignment="1"/>
    <xf numFmtId="0" fontId="111" fillId="0" borderId="0" xfId="0" applyFont="1" applyAlignment="1">
      <alignment vertical="center"/>
    </xf>
    <xf numFmtId="0" fontId="110" fillId="0" borderId="0" xfId="0" applyFont="1" applyAlignment="1">
      <alignment horizontal="center" vertical="center"/>
    </xf>
    <xf numFmtId="172" fontId="109" fillId="0" borderId="0" xfId="0" applyNumberFormat="1" applyFont="1" applyAlignment="1">
      <alignment vertical="center" readingOrder="2"/>
    </xf>
    <xf numFmtId="0" fontId="107" fillId="0" borderId="0" xfId="0" applyFont="1" applyAlignment="1"/>
    <xf numFmtId="4" fontId="8" fillId="0" borderId="34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readingOrder="2"/>
    </xf>
    <xf numFmtId="0" fontId="29" fillId="0" borderId="0" xfId="0" applyFont="1" applyAlignment="1">
      <alignment horizontal="center" vertical="center" readingOrder="2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 readingOrder="2"/>
    </xf>
    <xf numFmtId="0" fontId="19" fillId="0" borderId="0" xfId="0" applyFont="1" applyAlignment="1">
      <alignment horizontal="justify"/>
    </xf>
    <xf numFmtId="0" fontId="32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readingOrder="2"/>
    </xf>
    <xf numFmtId="49" fontId="106" fillId="0" borderId="0" xfId="0" applyNumberFormat="1" applyFont="1" applyBorder="1" applyAlignment="1">
      <alignment horizontal="right" vertical="center" wrapText="1" readingOrder="2"/>
    </xf>
    <xf numFmtId="0" fontId="12" fillId="0" borderId="0" xfId="0" applyFont="1" applyAlignment="1">
      <alignment horizontal="right" readingOrder="2"/>
    </xf>
    <xf numFmtId="172" fontId="0" fillId="0" borderId="0" xfId="0" applyNumberFormat="1" applyFont="1" applyAlignment="1"/>
    <xf numFmtId="167" fontId="105" fillId="0" borderId="0" xfId="0" applyNumberFormat="1" applyFont="1" applyBorder="1" applyAlignment="1">
      <alignment horizontal="right" vertical="center" wrapText="1" readingOrder="2"/>
    </xf>
    <xf numFmtId="0" fontId="0" fillId="0" borderId="0" xfId="0" applyAlignment="1">
      <alignment horizontal="center"/>
    </xf>
    <xf numFmtId="0" fontId="36" fillId="39" borderId="35" xfId="0" applyFont="1" applyFill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right" vertical="center"/>
    </xf>
    <xf numFmtId="4" fontId="8" fillId="0" borderId="27" xfId="0" applyNumberFormat="1" applyFont="1" applyFill="1" applyBorder="1" applyAlignment="1">
      <alignment horizontal="center" vertical="center" wrapText="1"/>
    </xf>
    <xf numFmtId="167" fontId="95" fillId="0" borderId="0" xfId="0" applyNumberFormat="1" applyFont="1" applyBorder="1" applyAlignment="1">
      <alignment horizontal="right" vertical="center" wrapText="1" readingOrder="2"/>
    </xf>
    <xf numFmtId="0" fontId="37" fillId="0" borderId="35" xfId="0" applyFont="1" applyBorder="1" applyAlignment="1">
      <alignment horizontal="right" vertical="center"/>
    </xf>
    <xf numFmtId="172" fontId="95" fillId="0" borderId="37" xfId="0" applyNumberFormat="1" applyFont="1" applyBorder="1" applyAlignment="1">
      <alignment horizontal="right" vertical="center" wrapText="1"/>
    </xf>
    <xf numFmtId="4" fontId="91" fillId="39" borderId="27" xfId="0" applyNumberFormat="1" applyFont="1" applyFill="1" applyBorder="1" applyAlignment="1">
      <alignment horizontal="center" vertical="center" wrapText="1"/>
    </xf>
    <xf numFmtId="0" fontId="104" fillId="0" borderId="0" xfId="0" applyFont="1" applyAlignment="1">
      <alignment horizontal="right" readingOrder="2"/>
    </xf>
    <xf numFmtId="0" fontId="103" fillId="0" borderId="0" xfId="0" applyFont="1" applyBorder="1" applyAlignment="1">
      <alignment horizontal="center" vertical="top" wrapText="1"/>
    </xf>
    <xf numFmtId="0" fontId="103" fillId="0" borderId="22" xfId="0" applyFont="1" applyBorder="1" applyAlignment="1">
      <alignment horizontal="center" vertical="top" wrapText="1"/>
    </xf>
    <xf numFmtId="4" fontId="8" fillId="0" borderId="34" xfId="0" applyNumberFormat="1" applyFont="1" applyBorder="1" applyAlignment="1" applyProtection="1">
      <alignment horizontal="center" vertical="center" wrapText="1"/>
    </xf>
    <xf numFmtId="0" fontId="103" fillId="0" borderId="0" xfId="0" applyFont="1" applyBorder="1" applyAlignment="1">
      <alignment horizontal="center" wrapText="1"/>
    </xf>
    <xf numFmtId="0" fontId="103" fillId="0" borderId="22" xfId="0" applyFont="1" applyBorder="1" applyAlignment="1">
      <alignment horizontal="center" wrapText="1"/>
    </xf>
    <xf numFmtId="4" fontId="91" fillId="39" borderId="34" xfId="0" applyNumberFormat="1" applyFont="1" applyFill="1" applyBorder="1" applyAlignment="1">
      <alignment horizontal="center" vertical="center" wrapText="1"/>
    </xf>
    <xf numFmtId="0" fontId="102" fillId="0" borderId="0" xfId="0" applyFont="1" applyAlignment="1">
      <alignment horizontal="right" readingOrder="2"/>
    </xf>
    <xf numFmtId="0" fontId="39" fillId="0" borderId="0" xfId="0" applyFont="1" applyBorder="1" applyAlignment="1">
      <alignment horizontal="center" vertical="top" wrapText="1"/>
    </xf>
    <xf numFmtId="0" fontId="101" fillId="0" borderId="0" xfId="0" applyFont="1" applyAlignment="1"/>
    <xf numFmtId="0" fontId="40" fillId="38" borderId="38" xfId="0" applyNumberFormat="1" applyFont="1" applyFill="1" applyBorder="1" applyAlignment="1">
      <alignment horizontal="center" vertical="center" wrapText="1"/>
    </xf>
    <xf numFmtId="0" fontId="40" fillId="38" borderId="35" xfId="0" applyNumberFormat="1" applyFont="1" applyFill="1" applyBorder="1" applyAlignment="1">
      <alignment horizontal="center" vertical="center" wrapText="1"/>
    </xf>
    <xf numFmtId="0" fontId="40" fillId="38" borderId="3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43" fontId="7" fillId="0" borderId="40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43" fontId="7" fillId="0" borderId="44" xfId="0" applyNumberFormat="1" applyFont="1" applyBorder="1" applyAlignment="1">
      <alignment horizontal="right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3" fontId="99" fillId="38" borderId="47" xfId="0" applyNumberFormat="1" applyFont="1" applyFill="1" applyBorder="1" applyAlignment="1">
      <alignment horizontal="right" vertical="center" wrapText="1"/>
    </xf>
    <xf numFmtId="0" fontId="8" fillId="0" borderId="48" xfId="0" applyFont="1" applyBorder="1" applyAlignment="1">
      <alignment horizontal="center" vertical="center" wrapText="1"/>
    </xf>
    <xf numFmtId="43" fontId="7" fillId="0" borderId="49" xfId="0" applyNumberFormat="1" applyFont="1" applyBorder="1" applyAlignment="1">
      <alignment horizontal="right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43" fontId="7" fillId="0" borderId="52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7" fillId="0" borderId="53" xfId="0" applyFont="1" applyFill="1" applyBorder="1" applyAlignment="1">
      <alignment vertical="center" wrapText="1"/>
    </xf>
    <xf numFmtId="0" fontId="7" fillId="0" borderId="54" xfId="0" applyFont="1" applyFill="1" applyBorder="1" applyAlignment="1">
      <alignment vertical="center" wrapText="1"/>
    </xf>
    <xf numFmtId="43" fontId="7" fillId="0" borderId="55" xfId="0" applyNumberFormat="1" applyFont="1" applyFill="1" applyBorder="1" applyAlignment="1">
      <alignment horizontal="right" vertical="center" wrapText="1"/>
    </xf>
    <xf numFmtId="43" fontId="99" fillId="38" borderId="56" xfId="0" applyNumberFormat="1" applyFont="1" applyFill="1" applyBorder="1" applyAlignment="1">
      <alignment horizontal="right" vertical="center" wrapText="1"/>
    </xf>
    <xf numFmtId="43" fontId="99" fillId="40" borderId="57" xfId="0" applyNumberFormat="1" applyFont="1" applyFill="1" applyBorder="1" applyAlignment="1">
      <alignment horizontal="center" vertical="center" wrapText="1"/>
    </xf>
    <xf numFmtId="4" fontId="100" fillId="0" borderId="21" xfId="0" applyNumberFormat="1" applyFont="1" applyFill="1" applyBorder="1" applyAlignment="1">
      <alignment horizontal="center" vertical="center" wrapText="1"/>
    </xf>
    <xf numFmtId="43" fontId="7" fillId="0" borderId="58" xfId="0" applyNumberFormat="1" applyFont="1" applyBorder="1" applyAlignment="1">
      <alignment horizontal="right" vertical="center" wrapText="1"/>
    </xf>
    <xf numFmtId="0" fontId="41" fillId="0" borderId="59" xfId="0" applyNumberFormat="1" applyFont="1" applyFill="1" applyBorder="1" applyAlignment="1">
      <alignment horizontal="center" vertical="center" wrapText="1"/>
    </xf>
    <xf numFmtId="43" fontId="99" fillId="0" borderId="59" xfId="0" applyNumberFormat="1" applyFont="1" applyFill="1" applyBorder="1" applyAlignment="1">
      <alignment horizontal="right" vertical="center" wrapText="1"/>
    </xf>
    <xf numFmtId="43" fontId="99" fillId="38" borderId="34" xfId="0" applyNumberFormat="1" applyFont="1" applyFill="1" applyBorder="1" applyAlignment="1">
      <alignment horizontal="right" vertical="center" wrapText="1"/>
    </xf>
    <xf numFmtId="0" fontId="9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49" fontId="11" fillId="0" borderId="0" xfId="0" applyNumberFormat="1" applyFont="1" applyAlignment="1">
      <alignment horizontal="center" vertical="center" readingOrder="2"/>
    </xf>
    <xf numFmtId="43" fontId="0" fillId="0" borderId="0" xfId="0" applyNumberFormat="1" applyAlignment="1"/>
    <xf numFmtId="49" fontId="97" fillId="0" borderId="0" xfId="0" applyNumberFormat="1" applyFont="1" applyAlignment="1">
      <alignment horizontal="right"/>
    </xf>
    <xf numFmtId="49" fontId="96" fillId="0" borderId="0" xfId="0" applyNumberFormat="1" applyFont="1" applyAlignment="1">
      <alignment horizontal="left"/>
    </xf>
    <xf numFmtId="0" fontId="42" fillId="0" borderId="0" xfId="0" applyFont="1" applyBorder="1" applyAlignment="1">
      <alignment horizontal="center" vertical="top" wrapText="1"/>
    </xf>
    <xf numFmtId="0" fontId="42" fillId="0" borderId="0" xfId="0" applyFont="1" applyBorder="1" applyAlignment="1">
      <alignment horizontal="center" vertical="center" wrapText="1"/>
    </xf>
    <xf numFmtId="0" fontId="43" fillId="0" borderId="0" xfId="0" applyFont="1" applyAlignment="1"/>
    <xf numFmtId="0" fontId="42" fillId="0" borderId="0" xfId="0" applyFont="1" applyBorder="1" applyAlignment="1">
      <alignment horizontal="right" vertical="top" wrapText="1"/>
    </xf>
    <xf numFmtId="14" fontId="95" fillId="0" borderId="37" xfId="0" applyNumberFormat="1" applyFont="1" applyBorder="1" applyAlignment="1">
      <alignment horizontal="right" vertical="center" wrapText="1"/>
    </xf>
    <xf numFmtId="0" fontId="54" fillId="0" borderId="0" xfId="0" applyFont="1" applyAlignment="1">
      <alignment vertical="center"/>
    </xf>
    <xf numFmtId="0" fontId="58" fillId="0" borderId="0" xfId="0" applyFont="1" applyAlignment="1"/>
    <xf numFmtId="0" fontId="49" fillId="0" borderId="0" xfId="0" applyFont="1" applyAlignment="1"/>
    <xf numFmtId="0" fontId="83" fillId="0" borderId="0" xfId="0" applyFont="1" applyAlignment="1">
      <alignment wrapText="1"/>
    </xf>
    <xf numFmtId="0" fontId="83" fillId="0" borderId="0" xfId="0" applyFont="1" applyAlignment="1">
      <alignment horizontal="center"/>
    </xf>
    <xf numFmtId="0" fontId="81" fillId="0" borderId="84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81" fillId="0" borderId="87" xfId="0" applyFont="1" applyFill="1" applyBorder="1" applyAlignment="1">
      <alignment vertical="center" wrapText="1"/>
    </xf>
    <xf numFmtId="0" fontId="81" fillId="0" borderId="84" xfId="0" applyFont="1" applyFill="1" applyBorder="1" applyAlignment="1">
      <alignment vertical="center" wrapText="1"/>
    </xf>
    <xf numFmtId="171" fontId="50" fillId="0" borderId="83" xfId="0" applyNumberFormat="1" applyFont="1" applyFill="1" applyBorder="1" applyAlignment="1">
      <alignment horizontal="center" vertical="center" wrapText="1"/>
    </xf>
    <xf numFmtId="171" fontId="76" fillId="0" borderId="84" xfId="0" applyNumberFormat="1" applyFont="1" applyFill="1" applyBorder="1" applyAlignment="1">
      <alignment horizontal="center" vertical="center" wrapText="1"/>
    </xf>
    <xf numFmtId="14" fontId="81" fillId="0" borderId="82" xfId="0" applyNumberFormat="1" applyFont="1" applyFill="1" applyBorder="1" applyAlignment="1">
      <alignment horizontal="center" vertical="center" wrapText="1"/>
    </xf>
    <xf numFmtId="0" fontId="81" fillId="0" borderId="88" xfId="0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4" fontId="67" fillId="0" borderId="14" xfId="0" applyNumberFormat="1" applyFont="1" applyFill="1" applyBorder="1" applyAlignment="1">
      <alignment horizontal="center" vertical="center" textRotation="180"/>
    </xf>
    <xf numFmtId="4" fontId="82" fillId="0" borderId="14" xfId="0" applyNumberFormat="1" applyFont="1" applyFill="1" applyBorder="1" applyAlignment="1">
      <alignment horizontal="center" vertical="center" textRotation="180"/>
    </xf>
    <xf numFmtId="4" fontId="67" fillId="0" borderId="91" xfId="0" applyNumberFormat="1" applyFont="1" applyFill="1" applyBorder="1" applyAlignment="1">
      <alignment horizontal="center" vertical="center" textRotation="180"/>
    </xf>
    <xf numFmtId="0" fontId="54" fillId="0" borderId="0" xfId="0" applyFont="1"/>
    <xf numFmtId="4" fontId="67" fillId="0" borderId="0" xfId="0" applyNumberFormat="1" applyFont="1"/>
    <xf numFmtId="4" fontId="54" fillId="0" borderId="0" xfId="0" applyNumberFormat="1" applyFont="1"/>
    <xf numFmtId="0" fontId="81" fillId="0" borderId="0" xfId="0" applyFont="1"/>
    <xf numFmtId="0" fontId="67" fillId="0" borderId="0" xfId="0" applyFont="1"/>
    <xf numFmtId="0" fontId="80" fillId="0" borderId="0" xfId="0" applyFont="1"/>
    <xf numFmtId="0" fontId="79" fillId="0" borderId="0" xfId="0" applyFont="1"/>
    <xf numFmtId="4" fontId="79" fillId="0" borderId="0" xfId="0" applyNumberFormat="1" applyFont="1"/>
    <xf numFmtId="4" fontId="78" fillId="0" borderId="0" xfId="0" applyNumberFormat="1" applyFont="1"/>
    <xf numFmtId="4" fontId="65" fillId="0" borderId="0" xfId="0" applyNumberFormat="1" applyFont="1"/>
    <xf numFmtId="0" fontId="48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0" fontId="75" fillId="0" borderId="100" xfId="0" applyFont="1" applyBorder="1" applyAlignment="1">
      <alignment horizontal="center" vertical="center"/>
    </xf>
    <xf numFmtId="0" fontId="72" fillId="0" borderId="101" xfId="0" applyFont="1" applyBorder="1" applyAlignment="1">
      <alignment horizontal="center" vertical="center"/>
    </xf>
    <xf numFmtId="4" fontId="74" fillId="0" borderId="102" xfId="0" applyNumberFormat="1" applyFont="1" applyFill="1" applyBorder="1" applyAlignment="1">
      <alignment horizontal="center" vertical="center"/>
    </xf>
    <xf numFmtId="4" fontId="73" fillId="0" borderId="102" xfId="0" applyNumberFormat="1" applyFont="1" applyFill="1" applyBorder="1" applyAlignment="1">
      <alignment horizontal="center" vertical="center"/>
    </xf>
    <xf numFmtId="4" fontId="56" fillId="0" borderId="102" xfId="0" applyNumberFormat="1" applyFont="1" applyFill="1" applyBorder="1" applyAlignment="1">
      <alignment horizontal="center" vertical="center" wrapText="1"/>
    </xf>
    <xf numFmtId="4" fontId="71" fillId="0" borderId="89" xfId="0" applyNumberFormat="1" applyFont="1" applyFill="1" applyBorder="1" applyAlignment="1">
      <alignment horizontal="center" vertical="center" wrapText="1"/>
    </xf>
    <xf numFmtId="0" fontId="72" fillId="41" borderId="20" xfId="0" applyFont="1" applyFill="1" applyBorder="1" applyAlignment="1">
      <alignment horizontal="center" vertical="center"/>
    </xf>
    <xf numFmtId="0" fontId="75" fillId="0" borderId="103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4" fontId="74" fillId="0" borderId="34" xfId="0" applyNumberFormat="1" applyFont="1" applyFill="1" applyBorder="1" applyAlignment="1">
      <alignment horizontal="center" vertical="center"/>
    </xf>
    <xf numFmtId="4" fontId="73" fillId="0" borderId="34" xfId="0" applyNumberFormat="1" applyFont="1" applyFill="1" applyBorder="1" applyAlignment="1">
      <alignment horizontal="center" vertical="center"/>
    </xf>
    <xf numFmtId="4" fontId="56" fillId="0" borderId="34" xfId="0" applyNumberFormat="1" applyFont="1" applyFill="1" applyBorder="1" applyAlignment="1">
      <alignment horizontal="center" vertical="center" wrapText="1"/>
    </xf>
    <xf numFmtId="4" fontId="71" fillId="0" borderId="104" xfId="0" applyNumberFormat="1" applyFont="1" applyFill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/>
    </xf>
    <xf numFmtId="49" fontId="72" fillId="0" borderId="34" xfId="0" applyNumberFormat="1" applyFont="1" applyBorder="1" applyAlignment="1">
      <alignment horizontal="center" vertical="center" wrapText="1"/>
    </xf>
    <xf numFmtId="0" fontId="72" fillId="0" borderId="34" xfId="0" applyFont="1" applyBorder="1" applyAlignment="1">
      <alignment horizontal="center" vertical="center" wrapText="1"/>
    </xf>
    <xf numFmtId="4" fontId="56" fillId="0" borderId="105" xfId="0" applyNumberFormat="1" applyFont="1" applyFill="1" applyBorder="1" applyAlignment="1">
      <alignment horizontal="center" vertical="center" wrapText="1"/>
    </xf>
    <xf numFmtId="4" fontId="71" fillId="0" borderId="106" xfId="0" applyNumberFormat="1" applyFont="1" applyFill="1" applyBorder="1" applyAlignment="1">
      <alignment horizontal="center" vertical="center" wrapText="1"/>
    </xf>
    <xf numFmtId="0" fontId="70" fillId="0" borderId="20" xfId="0" applyFont="1" applyBorder="1" applyAlignment="1">
      <alignment vertical="center"/>
    </xf>
    <xf numFmtId="4" fontId="68" fillId="0" borderId="109" xfId="0" applyNumberFormat="1" applyFont="1" applyFill="1" applyBorder="1" applyAlignment="1">
      <alignment vertical="center"/>
    </xf>
    <xf numFmtId="4" fontId="68" fillId="0" borderId="110" xfId="0" applyNumberFormat="1" applyFont="1" applyFill="1" applyBorder="1" applyAlignment="1">
      <alignment vertical="center"/>
    </xf>
    <xf numFmtId="4" fontId="68" fillId="0" borderId="111" xfId="0" applyNumberFormat="1" applyFont="1" applyFill="1" applyBorder="1" applyAlignment="1">
      <alignment vertical="center"/>
    </xf>
    <xf numFmtId="0" fontId="70" fillId="0" borderId="0" xfId="0" applyFont="1" applyBorder="1" applyAlignment="1">
      <alignment vertical="center"/>
    </xf>
    <xf numFmtId="4" fontId="69" fillId="43" borderId="0" xfId="0" applyNumberFormat="1" applyFont="1" applyFill="1" applyBorder="1" applyAlignment="1">
      <alignment horizontal="center" vertical="center"/>
    </xf>
    <xf numFmtId="4" fontId="68" fillId="0" borderId="0" xfId="0" applyNumberFormat="1" applyFont="1" applyFill="1" applyBorder="1" applyAlignment="1">
      <alignment vertical="center"/>
    </xf>
    <xf numFmtId="4" fontId="67" fillId="0" borderId="0" xfId="0" applyNumberFormat="1" applyFont="1" applyBorder="1" applyAlignment="1"/>
    <xf numFmtId="4" fontId="66" fillId="0" borderId="0" xfId="0" applyNumberFormat="1" applyFont="1"/>
    <xf numFmtId="0" fontId="65" fillId="0" borderId="0" xfId="0" applyFont="1"/>
    <xf numFmtId="0" fontId="54" fillId="0" borderId="0" xfId="0" applyFont="1"/>
    <xf numFmtId="0" fontId="47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51" fillId="0" borderId="81" xfId="0" applyFont="1" applyFill="1" applyBorder="1" applyAlignment="1">
      <alignment horizontal="center" vertical="center" wrapText="1"/>
    </xf>
    <xf numFmtId="4" fontId="60" fillId="0" borderId="82" xfId="0" applyNumberFormat="1" applyFont="1" applyFill="1" applyBorder="1" applyAlignment="1">
      <alignment horizontal="center" vertical="center" wrapText="1"/>
    </xf>
    <xf numFmtId="4" fontId="60" fillId="0" borderId="122" xfId="0" applyNumberFormat="1" applyFont="1" applyFill="1" applyBorder="1" applyAlignment="1">
      <alignment horizontal="center" vertical="center" wrapText="1"/>
    </xf>
    <xf numFmtId="0" fontId="51" fillId="0" borderId="86" xfId="0" applyFont="1" applyFill="1" applyBorder="1" applyAlignment="1">
      <alignment horizontal="center" vertical="center" wrapText="1"/>
    </xf>
    <xf numFmtId="4" fontId="60" fillId="0" borderId="11" xfId="0" applyNumberFormat="1" applyFont="1" applyFill="1" applyBorder="1" applyAlignment="1">
      <alignment horizontal="center" vertical="center" wrapText="1"/>
    </xf>
    <xf numFmtId="4" fontId="60" fillId="0" borderId="13" xfId="0" applyNumberFormat="1" applyFont="1" applyFill="1" applyBorder="1" applyAlignment="1">
      <alignment horizontal="center" vertical="center" wrapText="1"/>
    </xf>
    <xf numFmtId="0" fontId="51" fillId="0" borderId="123" xfId="0" applyFont="1" applyFill="1" applyBorder="1" applyAlignment="1">
      <alignment horizontal="center" vertical="center" wrapText="1"/>
    </xf>
    <xf numFmtId="4" fontId="60" fillId="0" borderId="87" xfId="0" applyNumberFormat="1" applyFont="1" applyFill="1" applyBorder="1" applyAlignment="1">
      <alignment horizontal="center" vertical="center" wrapText="1"/>
    </xf>
    <xf numFmtId="4" fontId="60" fillId="0" borderId="124" xfId="0" applyNumberFormat="1" applyFont="1" applyFill="1" applyBorder="1" applyAlignment="1">
      <alignment horizontal="center" vertical="center" wrapText="1"/>
    </xf>
    <xf numFmtId="4" fontId="50" fillId="41" borderId="125" xfId="0" applyNumberFormat="1" applyFont="1" applyFill="1" applyBorder="1" applyAlignment="1">
      <alignment horizontal="center" vertical="center"/>
    </xf>
    <xf numFmtId="4" fontId="60" fillId="0" borderId="109" xfId="0" applyNumberFormat="1" applyFont="1" applyFill="1" applyBorder="1" applyAlignment="1">
      <alignment horizontal="center" vertical="center"/>
    </xf>
    <xf numFmtId="4" fontId="60" fillId="0" borderId="126" xfId="0" applyNumberFormat="1" applyFont="1" applyFill="1" applyBorder="1" applyAlignment="1">
      <alignment horizontal="center" vertical="center"/>
    </xf>
    <xf numFmtId="0" fontId="59" fillId="0" borderId="0" xfId="0" applyFont="1"/>
    <xf numFmtId="0" fontId="46" fillId="0" borderId="0" xfId="0" applyFont="1" applyAlignment="1">
      <alignment vertical="center"/>
    </xf>
    <xf numFmtId="4" fontId="56" fillId="0" borderId="82" xfId="0" applyNumberFormat="1" applyFont="1" applyFill="1" applyBorder="1" applyAlignment="1">
      <alignment horizontal="center" vertical="center" wrapText="1"/>
    </xf>
    <xf numFmtId="4" fontId="56" fillId="0" borderId="122" xfId="0" applyNumberFormat="1" applyFont="1" applyFill="1" applyBorder="1" applyAlignment="1">
      <alignment horizontal="center" vertical="center" wrapText="1"/>
    </xf>
    <xf numFmtId="4" fontId="56" fillId="0" borderId="11" xfId="0" applyNumberFormat="1" applyFont="1" applyFill="1" applyBorder="1" applyAlignment="1">
      <alignment horizontal="center" vertical="center" wrapText="1"/>
    </xf>
    <xf numFmtId="4" fontId="56" fillId="0" borderId="13" xfId="0" applyNumberFormat="1" applyFont="1" applyFill="1" applyBorder="1" applyAlignment="1">
      <alignment horizontal="center" vertical="center" wrapText="1"/>
    </xf>
    <xf numFmtId="0" fontId="56" fillId="0" borderId="11" xfId="0" applyFont="1" applyFill="1" applyBorder="1" applyAlignment="1">
      <alignment horizontal="center" vertical="center" wrapText="1"/>
    </xf>
    <xf numFmtId="0" fontId="56" fillId="0" borderId="13" xfId="0" applyFont="1" applyFill="1" applyBorder="1" applyAlignment="1">
      <alignment horizontal="center" vertical="center" wrapText="1"/>
    </xf>
    <xf numFmtId="0" fontId="56" fillId="0" borderId="87" xfId="0" applyFont="1" applyFill="1" applyBorder="1" applyAlignment="1">
      <alignment horizontal="center" vertical="center" wrapText="1"/>
    </xf>
    <xf numFmtId="0" fontId="56" fillId="0" borderId="124" xfId="0" applyFont="1" applyFill="1" applyBorder="1" applyAlignment="1">
      <alignment horizontal="center" vertical="center" wrapText="1"/>
    </xf>
    <xf numFmtId="4" fontId="55" fillId="0" borderId="109" xfId="0" applyNumberFormat="1" applyFont="1" applyFill="1" applyBorder="1" applyAlignment="1">
      <alignment vertical="center"/>
    </xf>
    <xf numFmtId="4" fontId="55" fillId="0" borderId="126" xfId="0" applyNumberFormat="1" applyFont="1" applyFill="1" applyBorder="1" applyAlignment="1">
      <alignment vertical="center"/>
    </xf>
    <xf numFmtId="0" fontId="46" fillId="0" borderId="0" xfId="0" applyFont="1"/>
    <xf numFmtId="0" fontId="52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7" fillId="0" borderId="125" xfId="0" applyFont="1" applyFill="1" applyBorder="1" applyAlignment="1">
      <alignment horizontal="center" vertical="center" wrapText="1"/>
    </xf>
    <xf numFmtId="4" fontId="47" fillId="0" borderId="109" xfId="0" applyNumberFormat="1" applyFont="1" applyFill="1" applyBorder="1" applyAlignment="1">
      <alignment horizontal="center" vertical="center" wrapText="1"/>
    </xf>
    <xf numFmtId="4" fontId="47" fillId="0" borderId="126" xfId="0" applyNumberFormat="1" applyFont="1" applyFill="1" applyBorder="1" applyAlignment="1">
      <alignment horizontal="center" vertical="center" wrapText="1"/>
    </xf>
    <xf numFmtId="0" fontId="46" fillId="0" borderId="81" xfId="0" applyFont="1" applyBorder="1" applyAlignment="1">
      <alignment horizontal="center" vertical="center"/>
    </xf>
    <xf numFmtId="4" fontId="45" fillId="0" borderId="130" xfId="0" applyNumberFormat="1" applyFont="1" applyFill="1" applyBorder="1" applyAlignment="1">
      <alignment horizontal="left" vertical="center" wrapText="1" indent="1"/>
    </xf>
    <xf numFmtId="4" fontId="45" fillId="0" borderId="82" xfId="0" applyNumberFormat="1" applyFont="1" applyFill="1" applyBorder="1" applyAlignment="1">
      <alignment horizontal="left" vertical="center" wrapText="1" indent="1"/>
    </xf>
    <xf numFmtId="4" fontId="45" fillId="0" borderId="122" xfId="0" applyNumberFormat="1" applyFont="1" applyFill="1" applyBorder="1" applyAlignment="1">
      <alignment horizontal="left" vertical="center" wrapText="1" indent="1"/>
    </xf>
    <xf numFmtId="0" fontId="46" fillId="0" borderId="86" xfId="0" applyFont="1" applyBorder="1" applyAlignment="1">
      <alignment horizontal="center" vertical="center"/>
    </xf>
    <xf numFmtId="4" fontId="45" fillId="0" borderId="131" xfId="0" applyNumberFormat="1" applyFont="1" applyFill="1" applyBorder="1" applyAlignment="1">
      <alignment horizontal="left" vertical="center" wrapText="1" indent="1"/>
    </xf>
    <xf numFmtId="4" fontId="45" fillId="0" borderId="11" xfId="0" applyNumberFormat="1" applyFont="1" applyFill="1" applyBorder="1" applyAlignment="1">
      <alignment horizontal="left" vertical="center" wrapText="1" indent="1"/>
    </xf>
    <xf numFmtId="4" fontId="44" fillId="0" borderId="108" xfId="0" applyNumberFormat="1" applyFont="1" applyFill="1" applyBorder="1" applyAlignment="1">
      <alignment horizontal="right" vertical="center" indent="1"/>
    </xf>
    <xf numFmtId="4" fontId="44" fillId="0" borderId="109" xfId="0" applyNumberFormat="1" applyFont="1" applyFill="1" applyBorder="1" applyAlignment="1">
      <alignment horizontal="right" vertical="center" indent="1"/>
    </xf>
    <xf numFmtId="4" fontId="44" fillId="0" borderId="126" xfId="0" applyNumberFormat="1" applyFont="1" applyFill="1" applyBorder="1" applyAlignment="1">
      <alignment horizontal="right" vertical="center" indent="1"/>
    </xf>
    <xf numFmtId="4" fontId="46" fillId="0" borderId="112" xfId="0" applyNumberFormat="1" applyFont="1" applyBorder="1" applyAlignment="1">
      <alignment horizontal="center"/>
    </xf>
    <xf numFmtId="0" fontId="72" fillId="0" borderId="0" xfId="0" applyFont="1" applyBorder="1" applyAlignment="1">
      <alignment horizontal="center" vertical="center"/>
    </xf>
    <xf numFmtId="4" fontId="56" fillId="0" borderId="12" xfId="0" applyNumberFormat="1" applyFont="1" applyFill="1" applyBorder="1" applyAlignment="1">
      <alignment horizontal="center" vertical="center" wrapText="1"/>
    </xf>
    <xf numFmtId="4" fontId="73" fillId="0" borderId="83" xfId="0" applyNumberFormat="1" applyFont="1" applyFill="1" applyBorder="1" applyAlignment="1">
      <alignment horizontal="center" vertical="center"/>
    </xf>
    <xf numFmtId="4" fontId="56" fillId="0" borderId="87" xfId="0" applyNumberFormat="1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4" fontId="74" fillId="0" borderId="12" xfId="0" applyNumberFormat="1" applyFont="1" applyFill="1" applyBorder="1" applyAlignment="1">
      <alignment horizontal="center" vertical="center"/>
    </xf>
    <xf numFmtId="0" fontId="72" fillId="0" borderId="145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3" xfId="0" applyFont="1" applyBorder="1" applyAlignment="1">
      <alignment horizontal="center" vertical="center"/>
    </xf>
    <xf numFmtId="0" fontId="72" fillId="0" borderId="162" xfId="0" applyFont="1" applyBorder="1" applyAlignment="1">
      <alignment horizontal="center" vertical="center"/>
    </xf>
    <xf numFmtId="0" fontId="72" fillId="0" borderId="141" xfId="0" applyFont="1" applyBorder="1" applyAlignment="1">
      <alignment horizontal="center" vertical="center"/>
    </xf>
    <xf numFmtId="0" fontId="72" fillId="0" borderId="142" xfId="0" applyFont="1" applyBorder="1" applyAlignment="1">
      <alignment horizontal="center" vertical="center"/>
    </xf>
    <xf numFmtId="0" fontId="72" fillId="0" borderId="142" xfId="0" applyFont="1" applyBorder="1" applyAlignment="1">
      <alignment horizontal="center" vertical="center" wrapText="1"/>
    </xf>
    <xf numFmtId="0" fontId="72" fillId="0" borderId="140" xfId="0" applyFont="1" applyBorder="1" applyAlignment="1">
      <alignment horizontal="center" vertical="center" wrapText="1"/>
    </xf>
    <xf numFmtId="4" fontId="74" fillId="0" borderId="165" xfId="0" applyNumberFormat="1" applyFont="1" applyFill="1" applyBorder="1" applyAlignment="1">
      <alignment horizontal="center" vertical="center"/>
    </xf>
    <xf numFmtId="4" fontId="56" fillId="0" borderId="169" xfId="0" applyNumberFormat="1" applyFont="1" applyFill="1" applyBorder="1" applyAlignment="1">
      <alignment horizontal="center" vertical="center" wrapText="1"/>
    </xf>
    <xf numFmtId="4" fontId="56" fillId="0" borderId="170" xfId="0" applyNumberFormat="1" applyFont="1" applyFill="1" applyBorder="1" applyAlignment="1">
      <alignment horizontal="center" vertical="center" wrapText="1"/>
    </xf>
    <xf numFmtId="4" fontId="74" fillId="0" borderId="171" xfId="0" applyNumberFormat="1" applyFont="1" applyFill="1" applyBorder="1" applyAlignment="1">
      <alignment horizontal="center" vertical="center"/>
    </xf>
    <xf numFmtId="4" fontId="73" fillId="0" borderId="4" xfId="0" applyNumberFormat="1" applyFont="1" applyFill="1" applyBorder="1" applyAlignment="1">
      <alignment horizontal="center" vertical="center"/>
    </xf>
    <xf numFmtId="4" fontId="74" fillId="0" borderId="167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 applyAlignment="1">
      <alignment horizontal="center" vertical="center"/>
    </xf>
    <xf numFmtId="4" fontId="74" fillId="0" borderId="33" xfId="0" applyNumberFormat="1" applyFont="1" applyFill="1" applyBorder="1" applyAlignment="1">
      <alignment horizontal="center" vertical="center"/>
    </xf>
    <xf numFmtId="4" fontId="133" fillId="0" borderId="0" xfId="0" applyNumberFormat="1" applyFont="1" applyFill="1" applyBorder="1" applyAlignment="1">
      <alignment horizontal="center" vertical="center"/>
    </xf>
    <xf numFmtId="4" fontId="73" fillId="0" borderId="173" xfId="0" applyNumberFormat="1" applyFont="1" applyFill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2" fillId="0" borderId="136" xfId="0" applyFont="1" applyBorder="1" applyAlignment="1">
      <alignment horizontal="center" vertical="center"/>
    </xf>
    <xf numFmtId="4" fontId="73" fillId="0" borderId="175" xfId="0" applyNumberFormat="1" applyFont="1" applyFill="1" applyBorder="1" applyAlignment="1">
      <alignment horizontal="center" vertical="center"/>
    </xf>
    <xf numFmtId="4" fontId="56" fillId="0" borderId="175" xfId="0" applyNumberFormat="1" applyFont="1" applyFill="1" applyBorder="1" applyAlignment="1">
      <alignment horizontal="center" vertical="center" wrapText="1"/>
    </xf>
    <xf numFmtId="0" fontId="72" fillId="0" borderId="137" xfId="0" applyFont="1" applyBorder="1" applyAlignment="1">
      <alignment horizontal="center" vertical="center"/>
    </xf>
    <xf numFmtId="0" fontId="72" fillId="0" borderId="176" xfId="0" applyFont="1" applyBorder="1" applyAlignment="1">
      <alignment horizontal="center" vertical="center"/>
    </xf>
    <xf numFmtId="4" fontId="56" fillId="0" borderId="165" xfId="0" applyNumberFormat="1" applyFont="1" applyFill="1" applyBorder="1" applyAlignment="1">
      <alignment horizontal="center" vertical="center" wrapText="1"/>
    </xf>
    <xf numFmtId="4" fontId="73" fillId="0" borderId="165" xfId="0" applyNumberFormat="1" applyFont="1" applyFill="1" applyBorder="1" applyAlignment="1">
      <alignment horizontal="center" vertical="center"/>
    </xf>
    <xf numFmtId="4" fontId="56" fillId="0" borderId="180" xfId="0" applyNumberFormat="1" applyFont="1" applyFill="1" applyBorder="1" applyAlignment="1">
      <alignment horizontal="center" vertical="center" wrapText="1"/>
    </xf>
    <xf numFmtId="4" fontId="74" fillId="0" borderId="175" xfId="0" applyNumberFormat="1" applyFont="1" applyFill="1" applyBorder="1" applyAlignment="1">
      <alignment horizontal="center" vertical="center"/>
    </xf>
    <xf numFmtId="4" fontId="74" fillId="0" borderId="183" xfId="0" applyNumberFormat="1" applyFont="1" applyFill="1" applyBorder="1" applyAlignment="1">
      <alignment horizontal="center" vertical="center"/>
    </xf>
    <xf numFmtId="4" fontId="56" fillId="0" borderId="184" xfId="0" applyNumberFormat="1" applyFont="1" applyFill="1" applyBorder="1" applyAlignment="1">
      <alignment horizontal="center" vertical="center" wrapText="1"/>
    </xf>
    <xf numFmtId="0" fontId="75" fillId="0" borderId="0" xfId="0" applyFont="1" applyBorder="1" applyAlignment="1">
      <alignment vertical="center"/>
    </xf>
    <xf numFmtId="0" fontId="72" fillId="0" borderId="84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4" fontId="73" fillId="0" borderId="187" xfId="0" applyNumberFormat="1" applyFont="1" applyFill="1" applyBorder="1" applyAlignment="1">
      <alignment horizontal="center" vertical="center"/>
    </xf>
    <xf numFmtId="4" fontId="73" fillId="0" borderId="179" xfId="0" applyNumberFormat="1" applyFont="1" applyFill="1" applyBorder="1" applyAlignment="1">
      <alignment horizontal="center" vertical="center"/>
    </xf>
    <xf numFmtId="4" fontId="73" fillId="0" borderId="174" xfId="0" applyNumberFormat="1" applyFont="1" applyFill="1" applyBorder="1" applyAlignment="1">
      <alignment horizontal="center" vertical="center"/>
    </xf>
    <xf numFmtId="4" fontId="74" fillId="0" borderId="191" xfId="0" applyNumberFormat="1" applyFont="1" applyFill="1" applyBorder="1" applyAlignment="1">
      <alignment horizontal="center" vertical="center"/>
    </xf>
    <xf numFmtId="4" fontId="56" fillId="0" borderId="181" xfId="0" applyNumberFormat="1" applyFont="1" applyFill="1" applyBorder="1" applyAlignment="1">
      <alignment horizontal="center" vertical="center" wrapText="1"/>
    </xf>
    <xf numFmtId="4" fontId="73" fillId="0" borderId="166" xfId="0" applyNumberFormat="1" applyFont="1" applyFill="1" applyBorder="1" applyAlignment="1">
      <alignment horizontal="center" vertical="center"/>
    </xf>
    <xf numFmtId="4" fontId="73" fillId="0" borderId="189" xfId="0" applyNumberFormat="1" applyFont="1" applyFill="1" applyBorder="1" applyAlignment="1">
      <alignment horizontal="center" vertical="center"/>
    </xf>
    <xf numFmtId="4" fontId="56" fillId="0" borderId="183" xfId="0" applyNumberFormat="1" applyFont="1" applyFill="1" applyBorder="1" applyAlignment="1">
      <alignment horizontal="center" vertical="center" wrapText="1"/>
    </xf>
    <xf numFmtId="4" fontId="73" fillId="0" borderId="196" xfId="0" applyNumberFormat="1" applyFont="1" applyFill="1" applyBorder="1" applyAlignment="1">
      <alignment horizontal="center" vertical="center"/>
    </xf>
    <xf numFmtId="4" fontId="74" fillId="0" borderId="172" xfId="0" applyNumberFormat="1" applyFont="1" applyFill="1" applyBorder="1" applyAlignment="1">
      <alignment horizontal="center" vertical="center"/>
    </xf>
    <xf numFmtId="4" fontId="73" fillId="0" borderId="168" xfId="0" applyNumberFormat="1" applyFont="1" applyFill="1" applyBorder="1" applyAlignment="1">
      <alignment horizontal="center" vertical="center"/>
    </xf>
    <xf numFmtId="0" fontId="72" fillId="0" borderId="140" xfId="0" applyFont="1" applyBorder="1" applyAlignment="1">
      <alignment horizontal="center" vertical="center"/>
    </xf>
    <xf numFmtId="4" fontId="73" fillId="0" borderId="198" xfId="0" applyNumberFormat="1" applyFont="1" applyFill="1" applyBorder="1" applyAlignment="1">
      <alignment horizontal="center" vertical="center"/>
    </xf>
    <xf numFmtId="0" fontId="72" fillId="0" borderId="139" xfId="0" applyFont="1" applyBorder="1" applyAlignment="1">
      <alignment horizontal="center" vertical="center"/>
    </xf>
    <xf numFmtId="4" fontId="74" fillId="0" borderId="135" xfId="0" applyNumberFormat="1" applyFont="1" applyFill="1" applyBorder="1" applyAlignment="1">
      <alignment horizontal="center" vertical="center"/>
    </xf>
    <xf numFmtId="4" fontId="73" fillId="0" borderId="139" xfId="0" applyNumberFormat="1" applyFont="1" applyFill="1" applyBorder="1" applyAlignment="1">
      <alignment horizontal="center" vertical="center"/>
    </xf>
    <xf numFmtId="4" fontId="56" fillId="0" borderId="139" xfId="0" applyNumberFormat="1" applyFont="1" applyFill="1" applyBorder="1" applyAlignment="1">
      <alignment horizontal="center" vertical="center" wrapText="1"/>
    </xf>
    <xf numFmtId="0" fontId="72" fillId="0" borderId="88" xfId="0" applyFont="1" applyBorder="1" applyAlignment="1">
      <alignment horizontal="center" vertical="center"/>
    </xf>
    <xf numFmtId="4" fontId="74" fillId="0" borderId="168" xfId="0" applyNumberFormat="1" applyFont="1" applyFill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/>
    </xf>
    <xf numFmtId="4" fontId="74" fillId="0" borderId="205" xfId="0" applyNumberFormat="1" applyFont="1" applyFill="1" applyBorder="1" applyAlignment="1">
      <alignment horizontal="center" vertical="center"/>
    </xf>
    <xf numFmtId="4" fontId="74" fillId="0" borderId="199" xfId="0" applyNumberFormat="1" applyFont="1" applyFill="1" applyBorder="1" applyAlignment="1">
      <alignment horizontal="center" vertical="center"/>
    </xf>
    <xf numFmtId="4" fontId="73" fillId="0" borderId="178" xfId="0" applyNumberFormat="1" applyFont="1" applyFill="1" applyBorder="1" applyAlignment="1">
      <alignment horizontal="center" vertical="center"/>
    </xf>
    <xf numFmtId="0" fontId="59" fillId="0" borderId="206" xfId="0" applyFont="1" applyBorder="1" applyAlignment="1">
      <alignment horizontal="center" vertical="center"/>
    </xf>
    <xf numFmtId="4" fontId="73" fillId="0" borderId="208" xfId="0" applyNumberFormat="1" applyFont="1" applyFill="1" applyBorder="1" applyAlignment="1">
      <alignment horizontal="center" vertical="center"/>
    </xf>
    <xf numFmtId="0" fontId="72" fillId="0" borderId="14" xfId="0" applyFont="1" applyBorder="1" applyAlignment="1">
      <alignment horizontal="center" vertical="center"/>
    </xf>
    <xf numFmtId="4" fontId="134" fillId="0" borderId="114" xfId="0" applyNumberFormat="1" applyFont="1" applyFill="1" applyBorder="1" applyAlignment="1">
      <alignment horizontal="center" vertical="center"/>
    </xf>
    <xf numFmtId="4" fontId="73" fillId="0" borderId="203" xfId="0" applyNumberFormat="1" applyFont="1" applyFill="1" applyBorder="1" applyAlignment="1">
      <alignment horizontal="center" vertical="center"/>
    </xf>
    <xf numFmtId="4" fontId="74" fillId="0" borderId="194" xfId="0" applyNumberFormat="1" applyFont="1" applyFill="1" applyBorder="1" applyAlignment="1">
      <alignment horizontal="center" vertical="center"/>
    </xf>
    <xf numFmtId="0" fontId="72" fillId="0" borderId="211" xfId="0" applyFont="1" applyBorder="1" applyAlignment="1">
      <alignment horizontal="center" vertical="center"/>
    </xf>
    <xf numFmtId="0" fontId="72" fillId="0" borderId="212" xfId="0" applyFont="1" applyBorder="1" applyAlignment="1">
      <alignment horizontal="center" vertical="center"/>
    </xf>
    <xf numFmtId="4" fontId="74" fillId="0" borderId="213" xfId="0" applyNumberFormat="1" applyFont="1" applyFill="1" applyBorder="1" applyAlignment="1">
      <alignment horizontal="center" vertical="center"/>
    </xf>
    <xf numFmtId="4" fontId="73" fillId="0" borderId="217" xfId="0" applyNumberFormat="1" applyFont="1" applyFill="1" applyBorder="1" applyAlignment="1">
      <alignment horizontal="center" vertical="center"/>
    </xf>
    <xf numFmtId="4" fontId="56" fillId="0" borderId="218" xfId="0" applyNumberFormat="1" applyFont="1" applyFill="1" applyBorder="1" applyAlignment="1">
      <alignment horizontal="center" vertical="center" wrapText="1"/>
    </xf>
    <xf numFmtId="0" fontId="59" fillId="0" borderId="20" xfId="0" applyFont="1" applyBorder="1" applyAlignment="1">
      <alignment horizontal="center" vertical="center"/>
    </xf>
    <xf numFmtId="4" fontId="56" fillId="0" borderId="193" xfId="0" applyNumberFormat="1" applyFont="1" applyFill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3" xfId="0" applyFont="1" applyBorder="1" applyAlignment="1">
      <alignment horizontal="center" vertical="center"/>
    </xf>
    <xf numFmtId="4" fontId="74" fillId="0" borderId="219" xfId="0" applyNumberFormat="1" applyFont="1" applyFill="1" applyBorder="1" applyAlignment="1">
      <alignment horizontal="center" vertical="center"/>
    </xf>
    <xf numFmtId="4" fontId="56" fillId="0" borderId="219" xfId="0" applyNumberFormat="1" applyFont="1" applyFill="1" applyBorder="1" applyAlignment="1">
      <alignment horizontal="center" vertical="center" wrapText="1"/>
    </xf>
    <xf numFmtId="0" fontId="46" fillId="0" borderId="115" xfId="0" applyFont="1" applyBorder="1" applyAlignment="1">
      <alignment horizontal="center" vertical="center"/>
    </xf>
    <xf numFmtId="0" fontId="59" fillId="0" borderId="115" xfId="0" applyFont="1" applyBorder="1" applyAlignment="1">
      <alignment horizontal="center" vertical="center"/>
    </xf>
    <xf numFmtId="0" fontId="75" fillId="0" borderId="131" xfId="0" applyFont="1" applyBorder="1" applyAlignment="1">
      <alignment horizontal="center" vertical="center"/>
    </xf>
    <xf numFmtId="0" fontId="75" fillId="0" borderId="130" xfId="0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0" fontId="75" fillId="0" borderId="137" xfId="0" applyFont="1" applyBorder="1" applyAlignment="1">
      <alignment horizontal="center" vertical="center"/>
    </xf>
    <xf numFmtId="4" fontId="56" fillId="0" borderId="61" xfId="0" applyNumberFormat="1" applyFont="1" applyFill="1" applyBorder="1" applyAlignment="1">
      <alignment horizontal="center" vertical="center" wrapText="1"/>
    </xf>
    <xf numFmtId="0" fontId="72" fillId="0" borderId="226" xfId="0" applyFont="1" applyBorder="1" applyAlignment="1">
      <alignment horizontal="center" vertical="center"/>
    </xf>
    <xf numFmtId="0" fontId="72" fillId="0" borderId="223" xfId="0" applyFont="1" applyBorder="1" applyAlignment="1">
      <alignment horizontal="center" vertical="center"/>
    </xf>
    <xf numFmtId="0" fontId="72" fillId="45" borderId="224" xfId="0" applyFont="1" applyFill="1" applyBorder="1" applyAlignment="1">
      <alignment horizontal="center" vertical="center"/>
    </xf>
    <xf numFmtId="0" fontId="46" fillId="0" borderId="225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59" fillId="0" borderId="114" xfId="0" applyFont="1" applyBorder="1" applyAlignment="1">
      <alignment horizontal="center" vertical="center"/>
    </xf>
    <xf numFmtId="0" fontId="59" fillId="0" borderId="134" xfId="0" applyFont="1" applyBorder="1" applyAlignment="1">
      <alignment horizontal="center" vertical="center"/>
    </xf>
    <xf numFmtId="4" fontId="136" fillId="0" borderId="221" xfId="0" applyNumberFormat="1" applyFont="1" applyFill="1" applyBorder="1" applyAlignment="1">
      <alignment horizontal="center" vertical="center"/>
    </xf>
    <xf numFmtId="0" fontId="59" fillId="0" borderId="135" xfId="0" applyFont="1" applyBorder="1" applyAlignment="1">
      <alignment horizontal="center" vertical="center"/>
    </xf>
    <xf numFmtId="4" fontId="137" fillId="45" borderId="20" xfId="0" applyNumberFormat="1" applyFont="1" applyFill="1" applyBorder="1" applyAlignment="1">
      <alignment horizontal="center" vertical="center" wrapText="1"/>
    </xf>
    <xf numFmtId="4" fontId="73" fillId="0" borderId="183" xfId="0" applyNumberFormat="1" applyFont="1" applyFill="1" applyBorder="1" applyAlignment="1">
      <alignment horizontal="center" vertical="center"/>
    </xf>
    <xf numFmtId="4" fontId="56" fillId="0" borderId="227" xfId="0" applyNumberFormat="1" applyFont="1" applyFill="1" applyBorder="1" applyAlignment="1">
      <alignment horizontal="center" vertical="center" wrapText="1"/>
    </xf>
    <xf numFmtId="4" fontId="74" fillId="0" borderId="170" xfId="0" applyNumberFormat="1" applyFont="1" applyFill="1" applyBorder="1" applyAlignment="1">
      <alignment horizontal="center" vertical="center"/>
    </xf>
    <xf numFmtId="4" fontId="56" fillId="0" borderId="177" xfId="0" applyNumberFormat="1" applyFont="1" applyFill="1" applyBorder="1" applyAlignment="1">
      <alignment horizontal="center" vertical="center" wrapText="1"/>
    </xf>
    <xf numFmtId="0" fontId="72" fillId="0" borderId="228" xfId="0" applyFont="1" applyBorder="1" applyAlignment="1">
      <alignment horizontal="center" vertical="center"/>
    </xf>
    <xf numFmtId="4" fontId="74" fillId="0" borderId="188" xfId="0" applyNumberFormat="1" applyFont="1" applyFill="1" applyBorder="1" applyAlignment="1">
      <alignment horizontal="center" vertical="center"/>
    </xf>
    <xf numFmtId="4" fontId="73" fillId="0" borderId="182" xfId="0" applyNumberFormat="1" applyFont="1" applyFill="1" applyBorder="1" applyAlignment="1">
      <alignment horizontal="center" vertical="center"/>
    </xf>
    <xf numFmtId="0" fontId="59" fillId="0" borderId="160" xfId="0" applyFont="1" applyBorder="1" applyAlignment="1">
      <alignment horizontal="center" vertical="center"/>
    </xf>
    <xf numFmtId="0" fontId="72" fillId="0" borderId="82" xfId="0" applyFont="1" applyBorder="1" applyAlignment="1">
      <alignment horizontal="center" vertical="center"/>
    </xf>
    <xf numFmtId="49" fontId="72" fillId="0" borderId="139" xfId="0" applyNumberFormat="1" applyFont="1" applyBorder="1" applyAlignment="1">
      <alignment horizontal="center" vertical="center" wrapText="1"/>
    </xf>
    <xf numFmtId="4" fontId="137" fillId="45" borderId="206" xfId="0" applyNumberFormat="1" applyFont="1" applyFill="1" applyBorder="1" applyAlignment="1">
      <alignment horizontal="center" vertical="center" wrapText="1"/>
    </xf>
    <xf numFmtId="4" fontId="137" fillId="45" borderId="114" xfId="0" applyNumberFormat="1" applyFont="1" applyFill="1" applyBorder="1" applyAlignment="1">
      <alignment horizontal="center" vertical="center" wrapText="1"/>
    </xf>
    <xf numFmtId="4" fontId="137" fillId="45" borderId="113" xfId="0" applyNumberFormat="1" applyFont="1" applyFill="1" applyBorder="1" applyAlignment="1">
      <alignment horizontal="center" vertical="center" wrapText="1"/>
    </xf>
    <xf numFmtId="49" fontId="59" fillId="0" borderId="139" xfId="0" applyNumberFormat="1" applyFont="1" applyBorder="1" applyAlignment="1">
      <alignment horizontal="center" vertical="center" wrapText="1"/>
    </xf>
    <xf numFmtId="4" fontId="74" fillId="0" borderId="177" xfId="0" applyNumberFormat="1" applyFont="1" applyFill="1" applyBorder="1" applyAlignment="1">
      <alignment horizontal="center" vertical="center"/>
    </xf>
    <xf numFmtId="0" fontId="72" fillId="0" borderId="87" xfId="0" applyFont="1" applyBorder="1" applyAlignment="1">
      <alignment horizontal="center" vertical="center" wrapText="1"/>
    </xf>
    <xf numFmtId="0" fontId="72" fillId="0" borderId="11" xfId="0" applyFont="1" applyBorder="1" applyAlignment="1">
      <alignment horizontal="center" vertical="center" wrapText="1"/>
    </xf>
    <xf numFmtId="4" fontId="73" fillId="0" borderId="177" xfId="0" applyNumberFormat="1" applyFont="1" applyFill="1" applyBorder="1" applyAlignment="1">
      <alignment horizontal="center" vertical="center"/>
    </xf>
    <xf numFmtId="0" fontId="59" fillId="0" borderId="139" xfId="0" applyFont="1" applyBorder="1" applyAlignment="1">
      <alignment horizontal="center" vertical="center"/>
    </xf>
    <xf numFmtId="0" fontId="72" fillId="0" borderId="83" xfId="0" applyFont="1" applyBorder="1" applyAlignment="1">
      <alignment horizontal="center" vertical="center" wrapText="1"/>
    </xf>
    <xf numFmtId="0" fontId="72" fillId="0" borderId="141" xfId="0" applyFont="1" applyBorder="1" applyAlignment="1">
      <alignment horizontal="center" vertical="center" wrapText="1"/>
    </xf>
    <xf numFmtId="0" fontId="72" fillId="0" borderId="143" xfId="0" applyFont="1" applyBorder="1" applyAlignment="1">
      <alignment horizontal="center" vertical="center"/>
    </xf>
    <xf numFmtId="4" fontId="74" fillId="0" borderId="143" xfId="0" applyNumberFormat="1" applyFont="1" applyFill="1" applyBorder="1" applyAlignment="1">
      <alignment horizontal="center" vertical="center"/>
    </xf>
    <xf numFmtId="4" fontId="73" fillId="0" borderId="143" xfId="0" applyNumberFormat="1" applyFont="1" applyFill="1" applyBorder="1" applyAlignment="1">
      <alignment horizontal="center" vertical="center"/>
    </xf>
    <xf numFmtId="4" fontId="56" fillId="0" borderId="138" xfId="0" applyNumberFormat="1" applyFont="1" applyFill="1" applyBorder="1" applyAlignment="1">
      <alignment horizontal="center" vertical="center" wrapText="1"/>
    </xf>
    <xf numFmtId="0" fontId="72" fillId="0" borderId="139" xfId="0" applyFont="1" applyBorder="1" applyAlignment="1">
      <alignment horizontal="center" vertical="center" wrapText="1"/>
    </xf>
    <xf numFmtId="0" fontId="72" fillId="0" borderId="135" xfId="0" applyFont="1" applyBorder="1" applyAlignment="1">
      <alignment horizontal="center" vertical="center" wrapText="1"/>
    </xf>
    <xf numFmtId="0" fontId="59" fillId="0" borderId="148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197" xfId="0" applyFont="1" applyBorder="1" applyAlignment="1">
      <alignment horizontal="center" vertical="center"/>
    </xf>
    <xf numFmtId="0" fontId="75" fillId="0" borderId="233" xfId="0" applyFont="1" applyBorder="1" applyAlignment="1">
      <alignment horizontal="center" vertical="center"/>
    </xf>
    <xf numFmtId="4" fontId="74" fillId="0" borderId="83" xfId="0" applyNumberFormat="1" applyFont="1" applyFill="1" applyBorder="1" applyAlignment="1">
      <alignment horizontal="center" vertical="center"/>
    </xf>
    <xf numFmtId="0" fontId="75" fillId="0" borderId="234" xfId="0" applyFont="1" applyBorder="1" applyAlignment="1">
      <alignment horizontal="center" vertical="center"/>
    </xf>
    <xf numFmtId="0" fontId="59" fillId="0" borderId="113" xfId="0" applyFont="1" applyBorder="1" applyAlignment="1">
      <alignment horizontal="center" vertical="center"/>
    </xf>
    <xf numFmtId="4" fontId="74" fillId="0" borderId="193" xfId="0" applyNumberFormat="1" applyFont="1" applyFill="1" applyBorder="1" applyAlignment="1">
      <alignment horizontal="center" vertical="center"/>
    </xf>
    <xf numFmtId="4" fontId="73" fillId="0" borderId="193" xfId="0" applyNumberFormat="1" applyFont="1" applyFill="1" applyBorder="1" applyAlignment="1">
      <alignment horizontal="center" vertical="center"/>
    </xf>
    <xf numFmtId="4" fontId="56" fillId="0" borderId="236" xfId="0" applyNumberFormat="1" applyFont="1" applyFill="1" applyBorder="1" applyAlignment="1">
      <alignment horizontal="center" vertical="center" wrapText="1"/>
    </xf>
    <xf numFmtId="0" fontId="72" fillId="0" borderId="82" xfId="0" applyFont="1" applyBorder="1" applyAlignment="1">
      <alignment horizontal="center" vertical="center" wrapText="1"/>
    </xf>
    <xf numFmtId="0" fontId="135" fillId="0" borderId="20" xfId="0" applyFont="1" applyBorder="1" applyAlignment="1">
      <alignment horizontal="center" vertical="center" wrapText="1"/>
    </xf>
    <xf numFmtId="0" fontId="72" fillId="0" borderId="211" xfId="0" applyFont="1" applyBorder="1" applyAlignment="1">
      <alignment horizontal="center" vertical="center" wrapText="1"/>
    </xf>
    <xf numFmtId="0" fontId="72" fillId="41" borderId="161" xfId="0" applyFont="1" applyFill="1" applyBorder="1" applyAlignment="1">
      <alignment horizontal="center" vertical="center"/>
    </xf>
    <xf numFmtId="0" fontId="75" fillId="0" borderId="138" xfId="0" applyFont="1" applyBorder="1" applyAlignment="1">
      <alignment horizontal="center" vertical="center"/>
    </xf>
    <xf numFmtId="0" fontId="72" fillId="0" borderId="143" xfId="0" applyFont="1" applyBorder="1" applyAlignment="1">
      <alignment horizontal="center" vertical="center" wrapText="1"/>
    </xf>
    <xf numFmtId="4" fontId="73" fillId="0" borderId="219" xfId="0" applyNumberFormat="1" applyFont="1" applyFill="1" applyBorder="1" applyAlignment="1">
      <alignment horizontal="center" vertical="center"/>
    </xf>
    <xf numFmtId="0" fontId="72" fillId="41" borderId="63" xfId="0" applyFont="1" applyFill="1" applyBorder="1" applyAlignment="1">
      <alignment horizontal="center" vertical="center"/>
    </xf>
    <xf numFmtId="0" fontId="75" fillId="0" borderId="90" xfId="0" applyFont="1" applyBorder="1" applyAlignment="1">
      <alignment horizontal="center" vertical="center"/>
    </xf>
    <xf numFmtId="0" fontId="75" fillId="0" borderId="235" xfId="0" applyFont="1" applyBorder="1" applyAlignment="1">
      <alignment horizontal="center" vertical="center"/>
    </xf>
    <xf numFmtId="0" fontId="75" fillId="0" borderId="86" xfId="0" applyFont="1" applyBorder="1" applyAlignment="1">
      <alignment horizontal="center" vertical="center"/>
    </xf>
    <xf numFmtId="0" fontId="75" fillId="0" borderId="237" xfId="0" applyFont="1" applyBorder="1" applyAlignment="1">
      <alignment horizontal="center" vertical="center"/>
    </xf>
    <xf numFmtId="4" fontId="133" fillId="0" borderId="130" xfId="0" applyNumberFormat="1" applyFont="1" applyFill="1" applyBorder="1" applyAlignment="1">
      <alignment horizontal="center" vertical="center"/>
    </xf>
    <xf numFmtId="4" fontId="133" fillId="0" borderId="17" xfId="0" applyNumberFormat="1" applyFont="1" applyFill="1" applyBorder="1" applyAlignment="1">
      <alignment horizontal="center" vertical="center"/>
    </xf>
    <xf numFmtId="4" fontId="133" fillId="0" borderId="16" xfId="0" applyNumberFormat="1" applyFont="1" applyFill="1" applyBorder="1" applyAlignment="1">
      <alignment horizontal="center" vertical="center"/>
    </xf>
    <xf numFmtId="0" fontId="75" fillId="0" borderId="123" xfId="0" applyFont="1" applyBorder="1" applyAlignment="1">
      <alignment horizontal="center" vertical="center"/>
    </xf>
    <xf numFmtId="0" fontId="75" fillId="0" borderId="238" xfId="0" applyFont="1" applyBorder="1" applyAlignment="1">
      <alignment horizontal="center" vertical="center"/>
    </xf>
    <xf numFmtId="0" fontId="70" fillId="0" borderId="147" xfId="0" applyFont="1" applyBorder="1" applyAlignment="1">
      <alignment vertical="center"/>
    </xf>
    <xf numFmtId="4" fontId="68" fillId="0" borderId="61" xfId="0" applyNumberFormat="1" applyFont="1" applyFill="1" applyBorder="1" applyAlignment="1">
      <alignment vertical="center"/>
    </xf>
    <xf numFmtId="4" fontId="69" fillId="41" borderId="206" xfId="0" applyNumberFormat="1" applyFont="1" applyFill="1" applyBorder="1" applyAlignment="1">
      <alignment horizontal="center" vertical="center"/>
    </xf>
    <xf numFmtId="4" fontId="68" fillId="0" borderId="139" xfId="0" applyNumberFormat="1" applyFont="1" applyFill="1" applyBorder="1" applyAlignment="1">
      <alignment vertical="center"/>
    </xf>
    <xf numFmtId="0" fontId="72" fillId="0" borderId="84" xfId="0" applyFont="1" applyBorder="1" applyAlignment="1">
      <alignment horizontal="center" vertical="center" wrapText="1"/>
    </xf>
    <xf numFmtId="4" fontId="56" fillId="0" borderId="200" xfId="0" applyNumberFormat="1" applyFont="1" applyFill="1" applyBorder="1" applyAlignment="1">
      <alignment horizontal="center" vertical="center" wrapText="1"/>
    </xf>
    <xf numFmtId="4" fontId="56" fillId="0" borderId="239" xfId="0" applyNumberFormat="1" applyFont="1" applyFill="1" applyBorder="1" applyAlignment="1">
      <alignment horizontal="center" vertical="center" wrapText="1"/>
    </xf>
    <xf numFmtId="4" fontId="73" fillId="0" borderId="230" xfId="0" applyNumberFormat="1" applyFont="1" applyFill="1" applyBorder="1" applyAlignment="1">
      <alignment horizontal="center" vertical="center"/>
    </xf>
    <xf numFmtId="4" fontId="56" fillId="0" borderId="240" xfId="0" applyNumberFormat="1" applyFont="1" applyFill="1" applyBorder="1" applyAlignment="1">
      <alignment horizontal="center" vertical="center" wrapText="1"/>
    </xf>
    <xf numFmtId="0" fontId="49" fillId="0" borderId="113" xfId="0" applyFont="1" applyBorder="1" applyAlignment="1">
      <alignment horizontal="center" vertical="center" wrapText="1"/>
    </xf>
    <xf numFmtId="0" fontId="59" fillId="0" borderId="206" xfId="0" applyFont="1" applyBorder="1" applyAlignment="1">
      <alignment horizontal="center" vertical="center" wrapText="1"/>
    </xf>
    <xf numFmtId="0" fontId="59" fillId="0" borderId="135" xfId="0" applyFont="1" applyBorder="1" applyAlignment="1">
      <alignment horizontal="center" vertical="center" wrapText="1"/>
    </xf>
    <xf numFmtId="0" fontId="59" fillId="0" borderId="114" xfId="0" applyFont="1" applyBorder="1" applyAlignment="1">
      <alignment horizontal="center" vertical="center" wrapText="1"/>
    </xf>
    <xf numFmtId="0" fontId="59" fillId="0" borderId="22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 wrapText="1"/>
    </xf>
    <xf numFmtId="0" fontId="139" fillId="0" borderId="0" xfId="0" applyFont="1" applyAlignment="1">
      <alignment horizontal="center" vertical="center"/>
    </xf>
    <xf numFmtId="0" fontId="138" fillId="0" borderId="161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161" xfId="0" applyFont="1" applyBorder="1" applyAlignment="1">
      <alignment horizontal="center" vertical="center"/>
    </xf>
    <xf numFmtId="0" fontId="59" fillId="0" borderId="209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49" fillId="0" borderId="161" xfId="0" applyFont="1" applyBorder="1" applyAlignment="1">
      <alignment horizontal="center" vertical="center"/>
    </xf>
    <xf numFmtId="0" fontId="140" fillId="0" borderId="161" xfId="0" applyFont="1" applyBorder="1" applyAlignment="1">
      <alignment horizontal="center" vertical="center"/>
    </xf>
    <xf numFmtId="0" fontId="140" fillId="0" borderId="0" xfId="0" applyFont="1" applyAlignment="1">
      <alignment horizontal="center" vertical="center"/>
    </xf>
    <xf numFmtId="0" fontId="140" fillId="0" borderId="0" xfId="0" applyFont="1" applyBorder="1" applyAlignment="1">
      <alignment horizontal="center" vertical="center"/>
    </xf>
    <xf numFmtId="4" fontId="60" fillId="46" borderId="204" xfId="0" applyNumberFormat="1" applyFont="1" applyFill="1" applyBorder="1" applyAlignment="1">
      <alignment horizontal="center" vertical="center" wrapText="1"/>
    </xf>
    <xf numFmtId="4" fontId="60" fillId="44" borderId="130" xfId="0" applyNumberFormat="1" applyFont="1" applyFill="1" applyBorder="1" applyAlignment="1">
      <alignment horizontal="center" vertical="center" wrapText="1"/>
    </xf>
    <xf numFmtId="4" fontId="60" fillId="44" borderId="87" xfId="0" applyNumberFormat="1" applyFont="1" applyFill="1" applyBorder="1" applyAlignment="1">
      <alignment horizontal="center" vertical="center" wrapText="1"/>
    </xf>
    <xf numFmtId="4" fontId="60" fillId="46" borderId="207" xfId="0" applyNumberFormat="1" applyFont="1" applyFill="1" applyBorder="1" applyAlignment="1">
      <alignment horizontal="center" vertical="center" wrapText="1"/>
    </xf>
    <xf numFmtId="4" fontId="60" fillId="44" borderId="166" xfId="0" applyNumberFormat="1" applyFont="1" applyFill="1" applyBorder="1" applyAlignment="1">
      <alignment horizontal="center" vertical="center" wrapText="1"/>
    </xf>
    <xf numFmtId="4" fontId="60" fillId="44" borderId="4" xfId="0" applyNumberFormat="1" applyFont="1" applyFill="1" applyBorder="1" applyAlignment="1">
      <alignment horizontal="center" vertical="center" wrapText="1"/>
    </xf>
    <xf numFmtId="4" fontId="60" fillId="44" borderId="172" xfId="0" applyNumberFormat="1" applyFont="1" applyFill="1" applyBorder="1" applyAlignment="1">
      <alignment horizontal="center" vertical="center" wrapText="1"/>
    </xf>
    <xf numFmtId="4" fontId="60" fillId="44" borderId="199" xfId="0" applyNumberFormat="1" applyFont="1" applyFill="1" applyBorder="1" applyAlignment="1">
      <alignment horizontal="center" vertical="center" wrapText="1"/>
    </xf>
    <xf numFmtId="4" fontId="60" fillId="44" borderId="165" xfId="0" applyNumberFormat="1" applyFont="1" applyFill="1" applyBorder="1" applyAlignment="1">
      <alignment horizontal="center" vertical="center" wrapText="1"/>
    </xf>
    <xf numFmtId="4" fontId="60" fillId="44" borderId="177" xfId="0" applyNumberFormat="1" applyFont="1" applyFill="1" applyBorder="1" applyAlignment="1">
      <alignment horizontal="center" vertical="center" wrapText="1"/>
    </xf>
    <xf numFmtId="4" fontId="60" fillId="44" borderId="171" xfId="0" applyNumberFormat="1" applyFont="1" applyFill="1" applyBorder="1" applyAlignment="1">
      <alignment horizontal="center" vertical="center" wrapText="1"/>
    </xf>
    <xf numFmtId="4" fontId="60" fillId="44" borderId="219" xfId="0" applyNumberFormat="1" applyFont="1" applyFill="1" applyBorder="1" applyAlignment="1">
      <alignment horizontal="center" vertical="center" wrapText="1"/>
    </xf>
    <xf numFmtId="4" fontId="60" fillId="46" borderId="91" xfId="0" applyNumberFormat="1" applyFont="1" applyFill="1" applyBorder="1" applyAlignment="1">
      <alignment horizontal="center" vertical="center" wrapText="1"/>
    </xf>
    <xf numFmtId="4" fontId="60" fillId="44" borderId="12" xfId="0" applyNumberFormat="1" applyFont="1" applyFill="1" applyBorder="1" applyAlignment="1">
      <alignment horizontal="center" vertical="center" wrapText="1"/>
    </xf>
    <xf numFmtId="4" fontId="60" fillId="46" borderId="114" xfId="0" applyNumberFormat="1" applyFont="1" applyFill="1" applyBorder="1" applyAlignment="1">
      <alignment horizontal="center" vertical="center" wrapText="1"/>
    </xf>
    <xf numFmtId="4" fontId="60" fillId="44" borderId="175" xfId="0" applyNumberFormat="1" applyFont="1" applyFill="1" applyBorder="1" applyAlignment="1">
      <alignment horizontal="center" vertical="center" wrapText="1"/>
    </xf>
    <xf numFmtId="4" fontId="60" fillId="46" borderId="211" xfId="0" applyNumberFormat="1" applyFont="1" applyFill="1" applyBorder="1" applyAlignment="1">
      <alignment horizontal="center" vertical="center" wrapText="1"/>
    </xf>
    <xf numFmtId="4" fontId="60" fillId="46" borderId="146" xfId="0" applyNumberFormat="1" applyFont="1" applyFill="1" applyBorder="1" applyAlignment="1">
      <alignment horizontal="center" vertical="center" wrapText="1"/>
    </xf>
    <xf numFmtId="4" fontId="60" fillId="46" borderId="145" xfId="0" applyNumberFormat="1" applyFont="1" applyFill="1" applyBorder="1" applyAlignment="1">
      <alignment horizontal="center" vertical="center" wrapText="1"/>
    </xf>
    <xf numFmtId="4" fontId="60" fillId="46" borderId="134" xfId="0" applyNumberFormat="1" applyFont="1" applyFill="1" applyBorder="1" applyAlignment="1">
      <alignment horizontal="center" vertical="center" wrapText="1"/>
    </xf>
    <xf numFmtId="4" fontId="60" fillId="44" borderId="227" xfId="0" applyNumberFormat="1" applyFont="1" applyFill="1" applyBorder="1" applyAlignment="1">
      <alignment horizontal="center" vertical="center" wrapText="1"/>
    </xf>
    <xf numFmtId="4" fontId="60" fillId="44" borderId="180" xfId="0" applyNumberFormat="1" applyFont="1" applyFill="1" applyBorder="1" applyAlignment="1">
      <alignment horizontal="center" vertical="center" wrapText="1"/>
    </xf>
    <xf numFmtId="4" fontId="60" fillId="44" borderId="192" xfId="0" applyNumberFormat="1" applyFont="1" applyFill="1" applyBorder="1" applyAlignment="1">
      <alignment horizontal="center" vertical="center" wrapText="1"/>
    </xf>
    <xf numFmtId="4" fontId="60" fillId="46" borderId="229" xfId="0" applyNumberFormat="1" applyFont="1" applyFill="1" applyBorder="1" applyAlignment="1">
      <alignment horizontal="center" vertical="center" wrapText="1"/>
    </xf>
    <xf numFmtId="4" fontId="60" fillId="44" borderId="183" xfId="0" applyNumberFormat="1" applyFont="1" applyFill="1" applyBorder="1" applyAlignment="1">
      <alignment horizontal="center" vertical="center" wrapText="1"/>
    </xf>
    <xf numFmtId="4" fontId="60" fillId="44" borderId="143" xfId="0" applyNumberFormat="1" applyFont="1" applyFill="1" applyBorder="1" applyAlignment="1">
      <alignment horizontal="center" vertical="center" wrapText="1"/>
    </xf>
    <xf numFmtId="4" fontId="60" fillId="44" borderId="138" xfId="0" applyNumberFormat="1" applyFont="1" applyFill="1" applyBorder="1" applyAlignment="1">
      <alignment horizontal="center" vertical="center" wrapText="1"/>
    </xf>
    <xf numFmtId="4" fontId="60" fillId="44" borderId="236" xfId="0" applyNumberFormat="1" applyFont="1" applyFill="1" applyBorder="1" applyAlignment="1">
      <alignment horizontal="center" vertical="center" wrapText="1"/>
    </xf>
    <xf numFmtId="4" fontId="60" fillId="46" borderId="241" xfId="0" applyNumberFormat="1" applyFont="1" applyFill="1" applyBorder="1" applyAlignment="1">
      <alignment horizontal="center" vertical="center" wrapText="1"/>
    </xf>
    <xf numFmtId="4" fontId="60" fillId="46" borderId="115" xfId="0" applyNumberFormat="1" applyFont="1" applyFill="1" applyBorder="1" applyAlignment="1">
      <alignment horizontal="center" vertical="center" wrapText="1"/>
    </xf>
    <xf numFmtId="4" fontId="60" fillId="46" borderId="242" xfId="0" applyNumberFormat="1" applyFont="1" applyFill="1" applyBorder="1" applyAlignment="1">
      <alignment horizontal="center" vertical="center" wrapText="1"/>
    </xf>
    <xf numFmtId="4" fontId="11" fillId="35" borderId="31" xfId="0" applyNumberFormat="1" applyFont="1" applyFill="1" applyBorder="1" applyAlignment="1">
      <alignment horizontal="center" vertical="center" wrapText="1"/>
    </xf>
    <xf numFmtId="4" fontId="53" fillId="0" borderId="135" xfId="0" applyNumberFormat="1" applyFont="1" applyFill="1" applyBorder="1" applyAlignment="1">
      <alignment vertical="center"/>
    </xf>
    <xf numFmtId="4" fontId="67" fillId="0" borderId="222" xfId="0" applyNumberFormat="1" applyFont="1" applyBorder="1" applyAlignment="1"/>
    <xf numFmtId="4" fontId="67" fillId="0" borderId="112" xfId="0" applyNumberFormat="1" applyFont="1" applyBorder="1" applyAlignment="1"/>
    <xf numFmtId="4" fontId="134" fillId="0" borderId="206" xfId="0" applyNumberFormat="1" applyFont="1" applyFill="1" applyBorder="1" applyAlignment="1">
      <alignment horizontal="center" vertical="center"/>
    </xf>
    <xf numFmtId="4" fontId="134" fillId="0" borderId="235" xfId="0" applyNumberFormat="1" applyFont="1" applyFill="1" applyBorder="1" applyAlignment="1">
      <alignment horizontal="center" vertical="center"/>
    </xf>
    <xf numFmtId="4" fontId="134" fillId="0" borderId="234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9" fillId="0" borderId="0" xfId="0" applyFont="1" applyAlignment="1"/>
    <xf numFmtId="174" fontId="9" fillId="0" borderId="0" xfId="0" applyNumberFormat="1" applyFont="1" applyAlignment="1">
      <alignment horizontal="center"/>
    </xf>
    <xf numFmtId="4" fontId="59" fillId="0" borderId="0" xfId="0" applyNumberFormat="1" applyFont="1"/>
    <xf numFmtId="174" fontId="141" fillId="0" borderId="0" xfId="0" applyNumberFormat="1" applyFont="1"/>
    <xf numFmtId="4" fontId="46" fillId="0" borderId="0" xfId="0" applyNumberFormat="1" applyFont="1" applyAlignment="1">
      <alignment horizontal="left" vertical="center"/>
    </xf>
    <xf numFmtId="174" fontId="46" fillId="0" borderId="0" xfId="0" applyNumberFormat="1" applyFont="1" applyAlignment="1">
      <alignment horizontal="center" vertical="center"/>
    </xf>
    <xf numFmtId="0" fontId="49" fillId="0" borderId="114" xfId="0" applyFont="1" applyFill="1" applyBorder="1" applyAlignment="1">
      <alignment vertical="center"/>
    </xf>
    <xf numFmtId="0" fontId="49" fillId="0" borderId="115" xfId="0" applyFont="1" applyFill="1" applyBorder="1" applyAlignment="1">
      <alignment vertical="center"/>
    </xf>
    <xf numFmtId="174" fontId="46" fillId="0" borderId="0" xfId="0" applyNumberFormat="1" applyFont="1"/>
    <xf numFmtId="0" fontId="0" fillId="0" borderId="0" xfId="0" applyAlignment="1">
      <alignment readingOrder="1"/>
    </xf>
    <xf numFmtId="0" fontId="107" fillId="0" borderId="0" xfId="0" applyFont="1" applyAlignment="1">
      <alignment readingOrder="1"/>
    </xf>
    <xf numFmtId="0" fontId="98" fillId="0" borderId="0" xfId="0" applyFont="1" applyAlignment="1">
      <alignment readingOrder="1"/>
    </xf>
    <xf numFmtId="0" fontId="108" fillId="0" borderId="0" xfId="0" applyFont="1" applyAlignment="1">
      <alignment readingOrder="1"/>
    </xf>
    <xf numFmtId="0" fontId="22" fillId="38" borderId="34" xfId="0" applyFont="1" applyFill="1" applyBorder="1" applyAlignment="1">
      <alignment horizontal="center" vertical="center" wrapText="1" readingOrder="1"/>
    </xf>
    <xf numFmtId="0" fontId="22" fillId="38" borderId="35" xfId="0" applyFont="1" applyFill="1" applyBorder="1" applyAlignment="1">
      <alignment horizontal="center" vertical="center" wrapText="1" readingOrder="1"/>
    </xf>
    <xf numFmtId="0" fontId="24" fillId="0" borderId="25" xfId="0" applyNumberFormat="1" applyFont="1" applyBorder="1" applyAlignment="1">
      <alignment horizontal="right" vertical="center" wrapText="1" readingOrder="1"/>
    </xf>
    <xf numFmtId="0" fontId="23" fillId="0" borderId="27" xfId="0" applyNumberFormat="1" applyFont="1" applyBorder="1" applyAlignment="1">
      <alignment horizontal="center" vertical="center" wrapText="1" readingOrder="1"/>
    </xf>
    <xf numFmtId="167" fontId="25" fillId="0" borderId="25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27" xfId="0" applyFont="1" applyBorder="1" applyAlignment="1" applyProtection="1">
      <alignment readingOrder="1"/>
      <protection locked="0"/>
    </xf>
    <xf numFmtId="173" fontId="8" fillId="38" borderId="36" xfId="0" applyNumberFormat="1" applyFont="1" applyFill="1" applyBorder="1" applyAlignment="1" applyProtection="1">
      <alignment horizontal="center" vertical="center" wrapText="1" readingOrder="1"/>
      <protection locked="0"/>
    </xf>
    <xf numFmtId="173" fontId="8" fillId="38" borderId="27" xfId="0" applyNumberFormat="1" applyFont="1" applyFill="1" applyBorder="1" applyAlignment="1" applyProtection="1">
      <alignment horizontal="center" vertical="center" wrapText="1" readingOrder="1"/>
      <protection locked="0"/>
    </xf>
    <xf numFmtId="173" fontId="85" fillId="38" borderId="36" xfId="0" applyNumberFormat="1" applyFont="1" applyFill="1" applyBorder="1" applyAlignment="1" applyProtection="1">
      <alignment horizontal="center" vertical="center" wrapText="1" readingOrder="1"/>
      <protection locked="0"/>
    </xf>
    <xf numFmtId="173" fontId="85" fillId="38" borderId="27" xfId="0" applyNumberFormat="1" applyFont="1" applyFill="1" applyBorder="1" applyAlignment="1" applyProtection="1">
      <alignment horizontal="center" vertical="center" wrapText="1" readingOrder="1"/>
      <protection locked="0"/>
    </xf>
    <xf numFmtId="0" fontId="107" fillId="0" borderId="0" xfId="0" applyFont="1" applyAlignment="1">
      <alignment horizontal="center" readingOrder="1"/>
    </xf>
    <xf numFmtId="0" fontId="107" fillId="0" borderId="0" xfId="0" applyFont="1" applyAlignment="1">
      <alignment horizontal="justify" vertical="center" readingOrder="1"/>
    </xf>
    <xf numFmtId="0" fontId="98" fillId="0" borderId="0" xfId="0" applyFont="1" applyAlignment="1">
      <alignment vertical="center" readingOrder="1"/>
    </xf>
    <xf numFmtId="167" fontId="8" fillId="0" borderId="0" xfId="0" applyNumberFormat="1" applyFont="1" applyAlignment="1">
      <alignment horizontal="right" vertical="center" readingOrder="1"/>
    </xf>
    <xf numFmtId="0" fontId="23" fillId="0" borderId="0" xfId="0" applyFont="1" applyAlignment="1">
      <alignment horizontal="left" vertical="center" readingOrder="1"/>
    </xf>
    <xf numFmtId="4" fontId="67" fillId="0" borderId="197" xfId="0" applyNumberFormat="1" applyFont="1" applyFill="1" applyBorder="1" applyAlignment="1">
      <alignment horizontal="center" vertical="center" textRotation="180"/>
    </xf>
    <xf numFmtId="0" fontId="54" fillId="0" borderId="112" xfId="0" applyFont="1" applyBorder="1"/>
    <xf numFmtId="0" fontId="142" fillId="0" borderId="90" xfId="0" applyFont="1" applyBorder="1" applyAlignment="1">
      <alignment horizontal="center" vertical="center" textRotation="180"/>
    </xf>
    <xf numFmtId="0" fontId="47" fillId="0" borderId="0" xfId="0" applyFont="1" applyAlignment="1">
      <alignment horizontal="right" vertical="center"/>
    </xf>
    <xf numFmtId="4" fontId="46" fillId="0" borderId="0" xfId="0" applyNumberFormat="1" applyFont="1"/>
    <xf numFmtId="14" fontId="45" fillId="0" borderId="130" xfId="0" applyNumberFormat="1" applyFont="1" applyFill="1" applyBorder="1" applyAlignment="1">
      <alignment horizontal="center" vertical="center" wrapText="1"/>
    </xf>
    <xf numFmtId="4" fontId="44" fillId="41" borderId="246" xfId="0" applyNumberFormat="1" applyFont="1" applyFill="1" applyBorder="1" applyAlignment="1">
      <alignment horizontal="center" vertical="center"/>
    </xf>
    <xf numFmtId="0" fontId="137" fillId="41" borderId="247" xfId="0" applyFont="1" applyFill="1" applyBorder="1" applyAlignment="1">
      <alignment horizontal="center" vertical="center" wrapText="1"/>
    </xf>
    <xf numFmtId="0" fontId="137" fillId="41" borderId="100" xfId="0" applyFont="1" applyFill="1" applyBorder="1" applyAlignment="1">
      <alignment horizontal="center" vertical="center" wrapText="1"/>
    </xf>
    <xf numFmtId="0" fontId="137" fillId="41" borderId="102" xfId="0" applyFont="1" applyFill="1" applyBorder="1" applyAlignment="1">
      <alignment horizontal="center" vertical="center" wrapText="1"/>
    </xf>
    <xf numFmtId="0" fontId="137" fillId="41" borderId="89" xfId="0" applyFont="1" applyFill="1" applyBorder="1" applyAlignment="1">
      <alignment horizontal="center" vertical="center" wrapText="1"/>
    </xf>
    <xf numFmtId="2" fontId="45" fillId="0" borderId="131" xfId="0" applyNumberFormat="1" applyFont="1" applyFill="1" applyBorder="1" applyAlignment="1">
      <alignment horizontal="center" vertical="center" wrapText="1"/>
    </xf>
    <xf numFmtId="173" fontId="71" fillId="0" borderId="29" xfId="0" applyNumberFormat="1" applyFont="1" applyFill="1" applyBorder="1" applyAlignment="1">
      <alignment horizontal="center" vertical="center" wrapText="1"/>
    </xf>
    <xf numFmtId="173" fontId="71" fillId="0" borderId="87" xfId="0" applyNumberFormat="1" applyFont="1" applyFill="1" applyBorder="1" applyAlignment="1">
      <alignment horizontal="center" vertical="center" wrapText="1"/>
    </xf>
    <xf numFmtId="173" fontId="71" fillId="0" borderId="195" xfId="0" applyNumberFormat="1" applyFont="1" applyFill="1" applyBorder="1" applyAlignment="1">
      <alignment horizontal="center" vertical="center" wrapText="1"/>
    </xf>
    <xf numFmtId="173" fontId="71" fillId="0" borderId="170" xfId="0" applyNumberFormat="1" applyFont="1" applyFill="1" applyBorder="1" applyAlignment="1">
      <alignment horizontal="center" vertical="center" wrapText="1"/>
    </xf>
    <xf numFmtId="173" fontId="71" fillId="0" borderId="12" xfId="0" applyNumberFormat="1" applyFont="1" applyFill="1" applyBorder="1" applyAlignment="1">
      <alignment horizontal="center" vertical="center" wrapText="1"/>
    </xf>
    <xf numFmtId="173" fontId="71" fillId="0" borderId="190" xfId="0" applyNumberFormat="1" applyFont="1" applyFill="1" applyBorder="1" applyAlignment="1">
      <alignment horizontal="center" vertical="center" wrapText="1"/>
    </xf>
    <xf numFmtId="173" fontId="71" fillId="0" borderId="175" xfId="0" applyNumberFormat="1" applyFont="1" applyFill="1" applyBorder="1" applyAlignment="1">
      <alignment horizontal="center" vertical="center" wrapText="1"/>
    </xf>
    <xf numFmtId="173" fontId="71" fillId="0" borderId="165" xfId="0" applyNumberFormat="1" applyFont="1" applyFill="1" applyBorder="1" applyAlignment="1">
      <alignment horizontal="center" vertical="center" wrapText="1"/>
    </xf>
    <xf numFmtId="173" fontId="71" fillId="0" borderId="177" xfId="0" applyNumberFormat="1" applyFont="1" applyFill="1" applyBorder="1" applyAlignment="1">
      <alignment horizontal="center" vertical="center" wrapText="1"/>
    </xf>
    <xf numFmtId="173" fontId="71" fillId="0" borderId="83" xfId="0" applyNumberFormat="1" applyFont="1" applyFill="1" applyBorder="1" applyAlignment="1">
      <alignment horizontal="center" vertical="center" wrapText="1"/>
    </xf>
    <xf numFmtId="175" fontId="71" fillId="0" borderId="230" xfId="0" applyNumberFormat="1" applyFont="1" applyFill="1" applyBorder="1" applyAlignment="1">
      <alignment horizontal="center" vertical="center" wrapText="1"/>
    </xf>
    <xf numFmtId="175" fontId="71" fillId="0" borderId="165" xfId="0" applyNumberFormat="1" applyFont="1" applyFill="1" applyBorder="1" applyAlignment="1">
      <alignment horizontal="center" vertical="center" wrapText="1"/>
    </xf>
    <xf numFmtId="175" fontId="71" fillId="0" borderId="83" xfId="0" applyNumberFormat="1" applyFont="1" applyFill="1" applyBorder="1" applyAlignment="1">
      <alignment horizontal="center" vertical="center" wrapText="1"/>
    </xf>
    <xf numFmtId="173" fontId="62" fillId="45" borderId="113" xfId="0" applyNumberFormat="1" applyFont="1" applyFill="1" applyBorder="1" applyAlignment="1">
      <alignment horizontal="center" vertical="center" wrapText="1"/>
    </xf>
    <xf numFmtId="173" fontId="62" fillId="45" borderId="231" xfId="0" applyNumberFormat="1" applyFont="1" applyFill="1" applyBorder="1" applyAlignment="1">
      <alignment horizontal="center" vertical="center" wrapText="1"/>
    </xf>
    <xf numFmtId="173" fontId="62" fillId="45" borderId="185" xfId="0" applyNumberFormat="1" applyFont="1" applyFill="1" applyBorder="1" applyAlignment="1">
      <alignment horizontal="center" vertical="center" wrapText="1"/>
    </xf>
    <xf numFmtId="173" fontId="137" fillId="45" borderId="185" xfId="0" applyNumberFormat="1" applyFont="1" applyFill="1" applyBorder="1" applyAlignment="1">
      <alignment horizontal="center" vertical="center" wrapText="1"/>
    </xf>
    <xf numFmtId="173" fontId="71" fillId="0" borderId="163" xfId="0" applyNumberFormat="1" applyFont="1" applyFill="1" applyBorder="1" applyAlignment="1">
      <alignment horizontal="center" vertical="center" wrapText="1"/>
    </xf>
    <xf numFmtId="173" fontId="71" fillId="0" borderId="162" xfId="0" applyNumberFormat="1" applyFont="1" applyFill="1" applyBorder="1" applyAlignment="1">
      <alignment horizontal="center" vertical="center" wrapText="1"/>
    </xf>
    <xf numFmtId="173" fontId="71" fillId="0" borderId="227" xfId="0" applyNumberFormat="1" applyFont="1" applyFill="1" applyBorder="1" applyAlignment="1">
      <alignment horizontal="center" vertical="center" wrapText="1"/>
    </xf>
    <xf numFmtId="173" fontId="71" fillId="0" borderId="180" xfId="0" applyNumberFormat="1" applyFont="1" applyFill="1" applyBorder="1" applyAlignment="1">
      <alignment horizontal="center" vertical="center" wrapText="1"/>
    </xf>
    <xf numFmtId="173" fontId="71" fillId="0" borderId="219" xfId="0" applyNumberFormat="1" applyFont="1" applyFill="1" applyBorder="1" applyAlignment="1">
      <alignment horizontal="center" vertical="center" wrapText="1"/>
    </xf>
    <xf numFmtId="173" fontId="137" fillId="45" borderId="232" xfId="0" applyNumberFormat="1" applyFont="1" applyFill="1" applyBorder="1" applyAlignment="1">
      <alignment horizontal="center" vertical="center" wrapText="1"/>
    </xf>
    <xf numFmtId="173" fontId="137" fillId="45" borderId="20" xfId="0" applyNumberFormat="1" applyFont="1" applyFill="1" applyBorder="1" applyAlignment="1">
      <alignment horizontal="center" vertical="center" wrapText="1"/>
    </xf>
    <xf numFmtId="173" fontId="71" fillId="0" borderId="143" xfId="0" applyNumberFormat="1" applyFont="1" applyFill="1" applyBorder="1" applyAlignment="1">
      <alignment horizontal="center" vertical="center" wrapText="1"/>
    </xf>
    <xf numFmtId="173" fontId="71" fillId="0" borderId="164" xfId="0" applyNumberFormat="1" applyFont="1" applyFill="1" applyBorder="1" applyAlignment="1">
      <alignment horizontal="center" vertical="center" wrapText="1"/>
    </xf>
    <xf numFmtId="173" fontId="71" fillId="0" borderId="193" xfId="0" applyNumberFormat="1" applyFont="1" applyFill="1" applyBorder="1" applyAlignment="1">
      <alignment horizontal="center" vertical="center" wrapText="1"/>
    </xf>
    <xf numFmtId="173" fontId="68" fillId="0" borderId="204" xfId="0" applyNumberFormat="1" applyFont="1" applyFill="1" applyBorder="1" applyAlignment="1">
      <alignment vertical="center"/>
    </xf>
    <xf numFmtId="0" fontId="57" fillId="0" borderId="131" xfId="0" applyFont="1" applyFill="1" applyBorder="1" applyAlignment="1">
      <alignment horizontal="center" vertical="center" wrapText="1"/>
    </xf>
    <xf numFmtId="0" fontId="57" fillId="0" borderId="249" xfId="0" applyFont="1" applyFill="1" applyBorder="1" applyAlignment="1">
      <alignment horizontal="center" vertical="center" wrapText="1"/>
    </xf>
    <xf numFmtId="4" fontId="50" fillId="41" borderId="108" xfId="0" applyNumberFormat="1" applyFont="1" applyFill="1" applyBorder="1" applyAlignment="1">
      <alignment vertical="center"/>
    </xf>
    <xf numFmtId="0" fontId="54" fillId="0" borderId="250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70" fillId="0" borderId="11" xfId="0" applyFont="1" applyBorder="1" applyAlignment="1">
      <alignment vertical="center"/>
    </xf>
    <xf numFmtId="0" fontId="64" fillId="0" borderId="11" xfId="0" applyFont="1" applyBorder="1" applyAlignment="1">
      <alignment horizontal="center" vertical="center"/>
    </xf>
    <xf numFmtId="0" fontId="47" fillId="0" borderId="130" xfId="0" applyFont="1" applyFill="1" applyBorder="1" applyAlignment="1">
      <alignment horizontal="center" vertical="center" wrapText="1"/>
    </xf>
    <xf numFmtId="4" fontId="47" fillId="0" borderId="131" xfId="0" applyNumberFormat="1" applyFont="1" applyBorder="1"/>
    <xf numFmtId="4" fontId="72" fillId="47" borderId="200" xfId="0" applyNumberFormat="1" applyFont="1" applyFill="1" applyBorder="1" applyAlignment="1">
      <alignment horizontal="center" vertical="center"/>
    </xf>
    <xf numFmtId="4" fontId="1" fillId="47" borderId="202" xfId="0" applyNumberFormat="1" applyFont="1" applyFill="1" applyBorder="1" applyAlignment="1">
      <alignment horizontal="center" vertical="center"/>
    </xf>
    <xf numFmtId="4" fontId="56" fillId="47" borderId="203" xfId="0" applyNumberFormat="1" applyFont="1" applyFill="1" applyBorder="1" applyAlignment="1">
      <alignment horizontal="center" vertical="center" wrapText="1"/>
    </xf>
    <xf numFmtId="4" fontId="72" fillId="47" borderId="214" xfId="0" applyNumberFormat="1" applyFont="1" applyFill="1" applyBorder="1" applyAlignment="1">
      <alignment horizontal="center" vertical="center"/>
    </xf>
    <xf numFmtId="4" fontId="1" fillId="47" borderId="215" xfId="0" applyNumberFormat="1" applyFont="1" applyFill="1" applyBorder="1" applyAlignment="1">
      <alignment horizontal="center" vertical="center"/>
    </xf>
    <xf numFmtId="4" fontId="56" fillId="47" borderId="216" xfId="0" applyNumberFormat="1" applyFont="1" applyFill="1" applyBorder="1" applyAlignment="1">
      <alignment horizontal="center" vertical="center" wrapText="1"/>
    </xf>
    <xf numFmtId="4" fontId="72" fillId="47" borderId="206" xfId="0" applyNumberFormat="1" applyFont="1" applyFill="1" applyBorder="1" applyAlignment="1">
      <alignment horizontal="center" vertical="center"/>
    </xf>
    <xf numFmtId="4" fontId="1" fillId="47" borderId="139" xfId="0" applyNumberFormat="1" applyFont="1" applyFill="1" applyBorder="1" applyAlignment="1">
      <alignment horizontal="center" vertical="center"/>
    </xf>
    <xf numFmtId="4" fontId="56" fillId="47" borderId="139" xfId="0" applyNumberFormat="1" applyFont="1" applyFill="1" applyBorder="1" applyAlignment="1">
      <alignment horizontal="center" vertical="center" wrapText="1"/>
    </xf>
    <xf numFmtId="4" fontId="73" fillId="47" borderId="139" xfId="0" applyNumberFormat="1" applyFont="1" applyFill="1" applyBorder="1" applyAlignment="1">
      <alignment horizontal="center" vertical="center"/>
    </xf>
    <xf numFmtId="4" fontId="73" fillId="47" borderId="224" xfId="0" applyNumberFormat="1" applyFont="1" applyFill="1" applyBorder="1" applyAlignment="1">
      <alignment horizontal="center" vertical="center"/>
    </xf>
    <xf numFmtId="4" fontId="74" fillId="47" borderId="135" xfId="0" applyNumberFormat="1" applyFont="1" applyFill="1" applyBorder="1" applyAlignment="1">
      <alignment horizontal="center" vertical="center"/>
    </xf>
    <xf numFmtId="4" fontId="143" fillId="47" borderId="135" xfId="0" applyNumberFormat="1" applyFont="1" applyFill="1" applyBorder="1" applyAlignment="1">
      <alignment horizontal="center" vertical="center" wrapText="1"/>
    </xf>
    <xf numFmtId="4" fontId="74" fillId="47" borderId="224" xfId="0" applyNumberFormat="1" applyFont="1" applyFill="1" applyBorder="1" applyAlignment="1">
      <alignment horizontal="center" vertical="center"/>
    </xf>
    <xf numFmtId="4" fontId="143" fillId="47" borderId="224" xfId="0" applyNumberFormat="1" applyFont="1" applyFill="1" applyBorder="1" applyAlignment="1">
      <alignment horizontal="center" vertical="center" wrapText="1"/>
    </xf>
    <xf numFmtId="4" fontId="73" fillId="47" borderId="156" xfId="0" applyNumberFormat="1" applyFont="1" applyFill="1" applyBorder="1" applyAlignment="1">
      <alignment horizontal="center" vertical="center"/>
    </xf>
    <xf numFmtId="4" fontId="74" fillId="47" borderId="61" xfId="0" applyNumberFormat="1" applyFont="1" applyFill="1" applyBorder="1" applyAlignment="1">
      <alignment horizontal="center" vertical="center"/>
    </xf>
    <xf numFmtId="4" fontId="143" fillId="47" borderId="61" xfId="0" applyNumberFormat="1" applyFont="1" applyFill="1" applyBorder="1" applyAlignment="1">
      <alignment horizontal="center" vertical="center" wrapText="1"/>
    </xf>
    <xf numFmtId="4" fontId="74" fillId="47" borderId="157" xfId="0" applyNumberFormat="1" applyFont="1" applyFill="1" applyBorder="1" applyAlignment="1">
      <alignment horizontal="center" vertical="center"/>
    </xf>
    <xf numFmtId="4" fontId="143" fillId="47" borderId="157" xfId="0" applyNumberFormat="1" applyFont="1" applyFill="1" applyBorder="1" applyAlignment="1">
      <alignment horizontal="center" vertical="center" wrapText="1"/>
    </xf>
    <xf numFmtId="4" fontId="143" fillId="47" borderId="139" xfId="0" applyNumberFormat="1" applyFont="1" applyFill="1" applyBorder="1" applyAlignment="1">
      <alignment horizontal="center" vertical="center" wrapText="1"/>
    </xf>
    <xf numFmtId="4" fontId="144" fillId="47" borderId="135" xfId="0" applyNumberFormat="1" applyFont="1" applyFill="1" applyBorder="1" applyAlignment="1">
      <alignment horizontal="center" vertical="center"/>
    </xf>
    <xf numFmtId="4" fontId="145" fillId="47" borderId="139" xfId="0" applyNumberFormat="1" applyFont="1" applyFill="1" applyBorder="1" applyAlignment="1">
      <alignment horizontal="center" vertical="center"/>
    </xf>
    <xf numFmtId="4" fontId="146" fillId="47" borderId="139" xfId="0" applyNumberFormat="1" applyFont="1" applyFill="1" applyBorder="1" applyAlignment="1">
      <alignment horizontal="center" vertical="center" wrapText="1"/>
    </xf>
    <xf numFmtId="4" fontId="74" fillId="47" borderId="206" xfId="0" applyNumberFormat="1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93" fillId="37" borderId="30" xfId="0" applyFont="1" applyFill="1" applyBorder="1" applyAlignment="1">
      <alignment horizontal="center" vertical="center"/>
    </xf>
    <xf numFmtId="0" fontId="93" fillId="37" borderId="17" xfId="0" applyFont="1" applyFill="1" applyBorder="1" applyAlignment="1">
      <alignment horizontal="center" vertical="center"/>
    </xf>
    <xf numFmtId="0" fontId="93" fillId="37" borderId="15" xfId="0" applyFont="1" applyFill="1" applyBorder="1" applyAlignment="1">
      <alignment horizontal="center" vertical="center"/>
    </xf>
    <xf numFmtId="0" fontId="94" fillId="0" borderId="18" xfId="0" applyFont="1" applyBorder="1" applyAlignment="1">
      <alignment horizontal="center" vertical="center" wrapText="1"/>
    </xf>
    <xf numFmtId="0" fontId="94" fillId="0" borderId="32" xfId="0" applyFont="1" applyBorder="1" applyAlignment="1">
      <alignment horizontal="center" vertical="center" wrapText="1"/>
    </xf>
    <xf numFmtId="0" fontId="94" fillId="0" borderId="3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67" fontId="15" fillId="0" borderId="0" xfId="0" applyNumberFormat="1" applyFont="1" applyAlignment="1">
      <alignment horizontal="right" vertical="center" readingOrder="2"/>
    </xf>
    <xf numFmtId="165" fontId="13" fillId="0" borderId="33" xfId="0" applyNumberFormat="1" applyFont="1" applyBorder="1" applyAlignment="1">
      <alignment horizontal="center" vertical="center"/>
    </xf>
    <xf numFmtId="43" fontId="13" fillId="0" borderId="33" xfId="0" applyNumberFormat="1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readingOrder="1"/>
    </xf>
    <xf numFmtId="0" fontId="11" fillId="2" borderId="17" xfId="0" applyFont="1" applyFill="1" applyBorder="1" applyAlignment="1">
      <alignment horizontal="center" vertical="center" readingOrder="1"/>
    </xf>
    <xf numFmtId="0" fontId="11" fillId="2" borderId="15" xfId="0" applyFont="1" applyFill="1" applyBorder="1" applyAlignment="1">
      <alignment horizontal="center" vertical="center" readingOrder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1" fillId="34" borderId="30" xfId="0" applyFont="1" applyFill="1" applyBorder="1" applyAlignment="1">
      <alignment horizontal="center" vertical="center" readingOrder="1"/>
    </xf>
    <xf numFmtId="0" fontId="11" fillId="34" borderId="17" xfId="0" applyFont="1" applyFill="1" applyBorder="1" applyAlignment="1">
      <alignment horizontal="center" vertical="center" readingOrder="1"/>
    </xf>
    <xf numFmtId="0" fontId="11" fillId="34" borderId="15" xfId="0" applyFont="1" applyFill="1" applyBorder="1" applyAlignment="1">
      <alignment horizontal="center" vertical="center" readingOrder="1"/>
    </xf>
    <xf numFmtId="0" fontId="11" fillId="33" borderId="30" xfId="0" applyFont="1" applyFill="1" applyBorder="1" applyAlignment="1">
      <alignment horizontal="center" vertical="center" readingOrder="1"/>
    </xf>
    <xf numFmtId="0" fontId="11" fillId="33" borderId="17" xfId="0" applyFont="1" applyFill="1" applyBorder="1" applyAlignment="1">
      <alignment horizontal="center" vertical="center" readingOrder="1"/>
    </xf>
    <xf numFmtId="0" fontId="11" fillId="33" borderId="15" xfId="0" applyFont="1" applyFill="1" applyBorder="1" applyAlignment="1">
      <alignment horizontal="center" vertical="center" readingOrder="1"/>
    </xf>
    <xf numFmtId="0" fontId="29" fillId="0" borderId="0" xfId="0" applyFont="1" applyAlignment="1">
      <alignment horizontal="right" vertical="center" readingOrder="2"/>
    </xf>
    <xf numFmtId="0" fontId="41" fillId="38" borderId="73" xfId="0" applyNumberFormat="1" applyFont="1" applyFill="1" applyBorder="1" applyAlignment="1">
      <alignment horizontal="center" vertical="center" wrapText="1"/>
    </xf>
    <xf numFmtId="0" fontId="41" fillId="38" borderId="59" xfId="0" applyNumberFormat="1" applyFont="1" applyFill="1" applyBorder="1" applyAlignment="1">
      <alignment horizontal="center" vertical="center" wrapText="1"/>
    </xf>
    <xf numFmtId="0" fontId="41" fillId="38" borderId="74" xfId="0" applyNumberFormat="1" applyFont="1" applyFill="1" applyBorder="1" applyAlignment="1">
      <alignment horizontal="center" vertical="center" wrapText="1"/>
    </xf>
    <xf numFmtId="0" fontId="41" fillId="40" borderId="23" xfId="0" applyNumberFormat="1" applyFont="1" applyFill="1" applyBorder="1" applyAlignment="1">
      <alignment horizontal="center" vertical="center" wrapText="1"/>
    </xf>
    <xf numFmtId="0" fontId="41" fillId="40" borderId="28" xfId="0" applyNumberFormat="1" applyFont="1" applyFill="1" applyBorder="1" applyAlignment="1">
      <alignment horizontal="center" vertical="center" wrapText="1"/>
    </xf>
    <xf numFmtId="0" fontId="41" fillId="40" borderId="24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textRotation="90"/>
    </xf>
    <xf numFmtId="0" fontId="9" fillId="0" borderId="21" xfId="0" applyFont="1" applyBorder="1" applyAlignment="1">
      <alignment horizontal="center" vertical="center" textRotation="90"/>
    </xf>
    <xf numFmtId="0" fontId="8" fillId="0" borderId="7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41" fillId="38" borderId="71" xfId="0" applyNumberFormat="1" applyFont="1" applyFill="1" applyBorder="1" applyAlignment="1">
      <alignment horizontal="center" vertical="center" wrapText="1"/>
    </xf>
    <xf numFmtId="0" fontId="41" fillId="38" borderId="17" xfId="0" applyNumberFormat="1" applyFont="1" applyFill="1" applyBorder="1" applyAlignment="1">
      <alignment horizontal="center" vertical="center" wrapText="1"/>
    </xf>
    <xf numFmtId="0" fontId="41" fillId="38" borderId="64" xfId="0" applyNumberFormat="1" applyFont="1" applyFill="1" applyBorder="1" applyAlignment="1">
      <alignment horizontal="center" vertical="center" wrapText="1"/>
    </xf>
    <xf numFmtId="0" fontId="40" fillId="38" borderId="37" xfId="0" applyNumberFormat="1" applyFont="1" applyFill="1" applyBorder="1" applyAlignment="1">
      <alignment horizontal="center" vertical="center" wrapText="1"/>
    </xf>
    <xf numFmtId="0" fontId="40" fillId="38" borderId="77" xfId="0" applyNumberFormat="1" applyFont="1" applyFill="1" applyBorder="1" applyAlignment="1">
      <alignment horizontal="center" vertical="center" wrapText="1"/>
    </xf>
    <xf numFmtId="0" fontId="40" fillId="38" borderId="35" xfId="0" applyNumberFormat="1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43" fontId="7" fillId="0" borderId="65" xfId="0" applyNumberFormat="1" applyFont="1" applyBorder="1" applyAlignment="1">
      <alignment horizontal="left" vertical="center" wrapText="1"/>
    </xf>
    <xf numFmtId="43" fontId="7" fillId="0" borderId="49" xfId="0" applyNumberFormat="1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3" fontId="7" fillId="0" borderId="65" xfId="0" applyNumberFormat="1" applyFont="1" applyBorder="1" applyAlignment="1">
      <alignment horizontal="center" vertical="center" wrapText="1"/>
    </xf>
    <xf numFmtId="43" fontId="7" fillId="0" borderId="49" xfId="0" applyNumberFormat="1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textRotation="90"/>
    </xf>
    <xf numFmtId="0" fontId="33" fillId="0" borderId="21" xfId="0" applyFont="1" applyBorder="1" applyAlignment="1">
      <alignment horizontal="center" vertical="center" textRotation="90"/>
    </xf>
    <xf numFmtId="0" fontId="33" fillId="0" borderId="25" xfId="0" applyFont="1" applyBorder="1" applyAlignment="1">
      <alignment horizontal="center" vertical="center" textRotation="90"/>
    </xf>
    <xf numFmtId="0" fontId="33" fillId="0" borderId="57" xfId="0" applyFont="1" applyFill="1" applyBorder="1" applyAlignment="1">
      <alignment horizontal="center" vertical="center" textRotation="90" wrapText="1"/>
    </xf>
    <xf numFmtId="0" fontId="33" fillId="0" borderId="66" xfId="0" applyFont="1" applyFill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43" fontId="7" fillId="0" borderId="57" xfId="0" applyNumberFormat="1" applyFont="1" applyBorder="1" applyAlignment="1">
      <alignment horizontal="left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0" fillId="0" borderId="0" xfId="0" applyFont="1" applyAlignment="1">
      <alignment horizontal="right" readingOrder="2"/>
    </xf>
    <xf numFmtId="4" fontId="8" fillId="0" borderId="37" xfId="0" applyNumberFormat="1" applyFont="1" applyBorder="1" applyAlignment="1">
      <alignment horizontal="center" vertical="center" wrapText="1"/>
    </xf>
    <xf numFmtId="4" fontId="8" fillId="0" borderId="35" xfId="0" applyNumberFormat="1" applyFont="1" applyBorder="1" applyAlignment="1">
      <alignment horizontal="center" vertical="center" wrapText="1"/>
    </xf>
    <xf numFmtId="168" fontId="8" fillId="0" borderId="37" xfId="0" applyNumberFormat="1" applyFont="1" applyBorder="1" applyAlignment="1">
      <alignment horizontal="center" vertical="center" wrapText="1"/>
    </xf>
    <xf numFmtId="168" fontId="8" fillId="0" borderId="35" xfId="0" applyNumberFormat="1" applyFont="1" applyBorder="1" applyAlignment="1">
      <alignment horizontal="center" vertical="center" wrapText="1"/>
    </xf>
    <xf numFmtId="4" fontId="91" fillId="39" borderId="37" xfId="0" applyNumberFormat="1" applyFont="1" applyFill="1" applyBorder="1" applyAlignment="1">
      <alignment horizontal="center" vertical="center" wrapText="1"/>
    </xf>
    <xf numFmtId="4" fontId="91" fillId="39" borderId="35" xfId="0" applyNumberFormat="1" applyFont="1" applyFill="1" applyBorder="1" applyAlignment="1">
      <alignment horizontal="center" vertical="center" wrapText="1"/>
    </xf>
    <xf numFmtId="0" fontId="38" fillId="39" borderId="37" xfId="0" applyFont="1" applyFill="1" applyBorder="1" applyAlignment="1">
      <alignment horizontal="center" vertical="center" wrapText="1"/>
    </xf>
    <xf numFmtId="0" fontId="38" fillId="39" borderId="35" xfId="0" applyFont="1" applyFill="1" applyBorder="1" applyAlignment="1">
      <alignment horizontal="center" vertical="center" wrapText="1"/>
    </xf>
    <xf numFmtId="0" fontId="36" fillId="39" borderId="37" xfId="0" applyFont="1" applyFill="1" applyBorder="1" applyAlignment="1">
      <alignment horizontal="center" vertical="center" wrapText="1"/>
    </xf>
    <xf numFmtId="0" fontId="36" fillId="39" borderId="77" xfId="0" applyFont="1" applyFill="1" applyBorder="1" applyAlignment="1">
      <alignment horizontal="center" vertical="center" wrapText="1"/>
    </xf>
    <xf numFmtId="0" fontId="36" fillId="39" borderId="35" xfId="0" applyFont="1" applyFill="1" applyBorder="1" applyAlignment="1">
      <alignment horizontal="center" vertical="center" wrapText="1"/>
    </xf>
    <xf numFmtId="0" fontId="90" fillId="0" borderId="0" xfId="0" applyFont="1" applyBorder="1" applyAlignment="1">
      <alignment horizontal="right" vertical="center" wrapText="1"/>
    </xf>
    <xf numFmtId="0" fontId="90" fillId="0" borderId="22" xfId="0" applyFont="1" applyBorder="1" applyAlignment="1">
      <alignment horizontal="right" vertical="center" wrapText="1"/>
    </xf>
    <xf numFmtId="0" fontId="33" fillId="0" borderId="37" xfId="0" applyFont="1" applyBorder="1" applyAlignment="1">
      <alignment horizontal="right" vertical="center" wrapText="1"/>
    </xf>
    <xf numFmtId="0" fontId="33" fillId="0" borderId="35" xfId="0" applyFont="1" applyBorder="1" applyAlignment="1">
      <alignment horizontal="right" vertical="center" wrapText="1"/>
    </xf>
    <xf numFmtId="0" fontId="17" fillId="0" borderId="0" xfId="0" applyFont="1" applyAlignment="1">
      <alignment horizontal="center" readingOrder="2"/>
    </xf>
    <xf numFmtId="167" fontId="25" fillId="0" borderId="0" xfId="0" applyNumberFormat="1" applyFont="1" applyBorder="1" applyAlignment="1">
      <alignment horizontal="right" vertical="center" wrapText="1" readingOrder="2"/>
    </xf>
    <xf numFmtId="0" fontId="92" fillId="0" borderId="26" xfId="0" applyFont="1" applyBorder="1" applyAlignment="1">
      <alignment horizontal="left" vertical="center" readingOrder="2"/>
    </xf>
    <xf numFmtId="0" fontId="31" fillId="0" borderId="0" xfId="0" applyFont="1" applyAlignment="1">
      <alignment horizontal="right" vertical="center" readingOrder="2"/>
    </xf>
    <xf numFmtId="4" fontId="8" fillId="0" borderId="34" xfId="0" applyNumberFormat="1" applyFont="1" applyBorder="1" applyAlignment="1">
      <alignment horizontal="center" vertical="center" wrapText="1" readingOrder="1"/>
    </xf>
    <xf numFmtId="0" fontId="23" fillId="0" borderId="37" xfId="0" applyFont="1" applyBorder="1" applyAlignment="1">
      <alignment horizontal="right" vertical="center" wrapText="1" readingOrder="1"/>
    </xf>
    <xf numFmtId="0" fontId="23" fillId="0" borderId="35" xfId="0" applyFont="1" applyBorder="1" applyAlignment="1">
      <alignment horizontal="right" vertical="center" wrapText="1" readingOrder="1"/>
    </xf>
    <xf numFmtId="4" fontId="85" fillId="38" borderId="34" xfId="0" applyNumberFormat="1" applyFont="1" applyFill="1" applyBorder="1" applyAlignment="1">
      <alignment horizontal="center" vertical="center" wrapText="1" readingOrder="1"/>
    </xf>
    <xf numFmtId="0" fontId="26" fillId="38" borderId="37" xfId="0" applyFont="1" applyFill="1" applyBorder="1" applyAlignment="1">
      <alignment horizontal="center" vertical="center" wrapText="1" readingOrder="1"/>
    </xf>
    <xf numFmtId="0" fontId="26" fillId="38" borderId="35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horizontal="right" vertical="center" readingOrder="1"/>
    </xf>
    <xf numFmtId="0" fontId="26" fillId="38" borderId="37" xfId="0" applyFont="1" applyFill="1" applyBorder="1" applyAlignment="1" applyProtection="1">
      <alignment horizontal="center" vertical="center" wrapText="1" readingOrder="1"/>
      <protection locked="0"/>
    </xf>
    <xf numFmtId="0" fontId="26" fillId="38" borderId="35" xfId="0" applyFont="1" applyFill="1" applyBorder="1" applyAlignment="1" applyProtection="1">
      <alignment horizontal="center" vertical="center" wrapText="1" readingOrder="1"/>
      <protection locked="0"/>
    </xf>
    <xf numFmtId="0" fontId="86" fillId="0" borderId="0" xfId="0" applyFont="1" applyAlignment="1">
      <alignment horizontal="center" readingOrder="1"/>
    </xf>
    <xf numFmtId="4" fontId="8" fillId="0" borderId="34" xfId="0" applyNumberFormat="1" applyFont="1" applyBorder="1" applyAlignment="1" applyProtection="1">
      <alignment horizontal="center" vertical="center" wrapText="1" readingOrder="1"/>
      <protection hidden="1"/>
    </xf>
    <xf numFmtId="173" fontId="8" fillId="0" borderId="57" xfId="0" applyNumberFormat="1" applyFont="1" applyBorder="1" applyAlignment="1" applyProtection="1">
      <alignment horizontal="center" vertical="center" wrapText="1" readingOrder="1"/>
      <protection locked="0"/>
    </xf>
    <xf numFmtId="173" fontId="8" fillId="0" borderId="36" xfId="0" applyNumberFormat="1" applyFont="1" applyBorder="1" applyAlignment="1" applyProtection="1">
      <alignment horizontal="center" vertical="center" wrapText="1" readingOrder="1"/>
      <protection locked="0"/>
    </xf>
    <xf numFmtId="0" fontId="23" fillId="0" borderId="23" xfId="0" applyFont="1" applyBorder="1" applyAlignment="1" applyProtection="1">
      <alignment horizontal="right" vertical="center" wrapText="1" readingOrder="1"/>
      <protection locked="0"/>
    </xf>
    <xf numFmtId="0" fontId="23" fillId="0" borderId="24" xfId="0" applyFont="1" applyBorder="1" applyAlignment="1" applyProtection="1">
      <alignment horizontal="right" vertical="center" wrapText="1" readingOrder="1"/>
      <protection locked="0"/>
    </xf>
    <xf numFmtId="167" fontId="87" fillId="0" borderId="0" xfId="0" applyNumberFormat="1" applyFont="1" applyAlignment="1">
      <alignment horizontal="right" vertical="center" readingOrder="2"/>
    </xf>
    <xf numFmtId="172" fontId="21" fillId="0" borderId="0" xfId="0" applyNumberFormat="1" applyFont="1" applyAlignment="1">
      <alignment horizontal="left" vertical="center"/>
    </xf>
    <xf numFmtId="0" fontId="22" fillId="38" borderId="37" xfId="0" applyFont="1" applyFill="1" applyBorder="1" applyAlignment="1">
      <alignment horizontal="center" vertical="center" wrapText="1" readingOrder="1"/>
    </xf>
    <xf numFmtId="0" fontId="22" fillId="38" borderId="35" xfId="0" applyFont="1" applyFill="1" applyBorder="1" applyAlignment="1">
      <alignment horizontal="center" vertical="center" wrapText="1" readingOrder="1"/>
    </xf>
    <xf numFmtId="173" fontId="8" fillId="0" borderId="57" xfId="0" applyNumberFormat="1" applyFont="1" applyBorder="1" applyAlignment="1">
      <alignment horizontal="center" vertical="center" wrapText="1" readingOrder="1"/>
    </xf>
    <xf numFmtId="173" fontId="8" fillId="0" borderId="36" xfId="0" applyNumberFormat="1" applyFont="1" applyBorder="1" applyAlignment="1">
      <alignment horizontal="center" vertical="center" wrapText="1" readingOrder="1"/>
    </xf>
    <xf numFmtId="0" fontId="23" fillId="0" borderId="23" xfId="0" applyFont="1" applyFill="1" applyBorder="1" applyAlignment="1">
      <alignment horizontal="center" vertical="center" wrapText="1" readingOrder="1"/>
    </xf>
    <xf numFmtId="0" fontId="23" fillId="0" borderId="24" xfId="0" applyFont="1" applyFill="1" applyBorder="1" applyAlignment="1">
      <alignment horizontal="center" vertical="center" wrapText="1" readingOrder="1"/>
    </xf>
    <xf numFmtId="173" fontId="8" fillId="0" borderId="57" xfId="0" applyNumberFormat="1" applyFont="1" applyFill="1" applyBorder="1" applyAlignment="1" applyProtection="1">
      <alignment horizontal="center" vertical="center" wrapText="1" readingOrder="1"/>
      <protection locked="0"/>
    </xf>
    <xf numFmtId="173" fontId="8" fillId="0" borderId="36" xfId="0" applyNumberFormat="1" applyFont="1" applyFill="1" applyBorder="1" applyAlignment="1" applyProtection="1">
      <alignment horizontal="center" vertical="center" wrapText="1" readingOrder="1"/>
      <protection locked="0"/>
    </xf>
    <xf numFmtId="0" fontId="20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readingOrder="2"/>
    </xf>
    <xf numFmtId="0" fontId="19" fillId="0" borderId="0" xfId="0" applyFont="1" applyAlignment="1">
      <alignment horizontal="center" vertical="center" readingOrder="2"/>
    </xf>
    <xf numFmtId="0" fontId="89" fillId="0" borderId="0" xfId="0" applyFont="1" applyAlignment="1">
      <alignment horizontal="center" vertical="center" readingOrder="2"/>
    </xf>
    <xf numFmtId="0" fontId="77" fillId="0" borderId="0" xfId="0" applyFont="1" applyAlignment="1">
      <alignment horizontal="right" vertical="center"/>
    </xf>
    <xf numFmtId="0" fontId="50" fillId="0" borderId="0" xfId="0" applyFont="1" applyAlignment="1">
      <alignment horizontal="center" vertical="center"/>
    </xf>
    <xf numFmtId="0" fontId="72" fillId="41" borderId="132" xfId="0" applyFont="1" applyFill="1" applyBorder="1" applyAlignment="1">
      <alignment horizontal="center" vertical="center"/>
    </xf>
    <xf numFmtId="0" fontId="72" fillId="41" borderId="133" xfId="0" applyFont="1" applyFill="1" applyBorder="1" applyAlignment="1">
      <alignment horizontal="center" vertical="center"/>
    </xf>
    <xf numFmtId="0" fontId="72" fillId="41" borderId="99" xfId="0" applyFont="1" applyFill="1" applyBorder="1" applyAlignment="1">
      <alignment horizontal="center" vertical="center"/>
    </xf>
    <xf numFmtId="0" fontId="72" fillId="41" borderId="158" xfId="0" applyFont="1" applyFill="1" applyBorder="1" applyAlignment="1">
      <alignment horizontal="center" vertical="center"/>
    </xf>
    <xf numFmtId="0" fontId="72" fillId="41" borderId="159" xfId="0" applyFont="1" applyFill="1" applyBorder="1" applyAlignment="1">
      <alignment horizontal="center" vertical="center"/>
    </xf>
    <xf numFmtId="4" fontId="69" fillId="41" borderId="113" xfId="0" applyNumberFormat="1" applyFont="1" applyFill="1" applyBorder="1" applyAlignment="1">
      <alignment horizontal="center" vertical="center"/>
    </xf>
    <xf numFmtId="4" fontId="69" fillId="41" borderId="115" xfId="0" applyNumberFormat="1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76" fillId="41" borderId="147" xfId="0" applyFont="1" applyFill="1" applyBorder="1" applyAlignment="1">
      <alignment horizontal="center" vertical="center" wrapText="1"/>
    </xf>
    <xf numFmtId="0" fontId="76" fillId="41" borderId="134" xfId="0" applyFont="1" applyFill="1" applyBorder="1" applyAlignment="1">
      <alignment horizontal="center" vertical="center" wrapText="1"/>
    </xf>
    <xf numFmtId="0" fontId="76" fillId="41" borderId="93" xfId="0" applyFont="1" applyFill="1" applyBorder="1" applyAlignment="1">
      <alignment horizontal="center" vertical="center" wrapText="1"/>
    </xf>
    <xf numFmtId="0" fontId="76" fillId="41" borderId="157" xfId="0" applyFont="1" applyFill="1" applyBorder="1" applyAlignment="1">
      <alignment horizontal="center" vertical="center" wrapText="1"/>
    </xf>
    <xf numFmtId="0" fontId="75" fillId="41" borderId="154" xfId="0" applyFont="1" applyFill="1" applyBorder="1" applyAlignment="1">
      <alignment horizontal="center" vertical="center"/>
    </xf>
    <xf numFmtId="0" fontId="75" fillId="41" borderId="155" xfId="0" applyFont="1" applyFill="1" applyBorder="1" applyAlignment="1">
      <alignment horizontal="center" vertical="center"/>
    </xf>
    <xf numFmtId="0" fontId="68" fillId="41" borderId="186" xfId="0" applyFont="1" applyFill="1" applyBorder="1" applyAlignment="1">
      <alignment horizontal="center" vertical="center" wrapText="1"/>
    </xf>
    <xf numFmtId="0" fontId="68" fillId="41" borderId="151" xfId="0" applyFont="1" applyFill="1" applyBorder="1" applyAlignment="1">
      <alignment horizontal="center" vertical="center" wrapText="1"/>
    </xf>
    <xf numFmtId="0" fontId="68" fillId="41" borderId="210" xfId="0" applyFont="1" applyFill="1" applyBorder="1" applyAlignment="1">
      <alignment horizontal="center" vertical="center" wrapText="1"/>
    </xf>
    <xf numFmtId="0" fontId="68" fillId="41" borderId="149" xfId="0" applyFont="1" applyFill="1" applyBorder="1" applyAlignment="1">
      <alignment horizontal="center" vertical="center" wrapText="1"/>
    </xf>
    <xf numFmtId="0" fontId="68" fillId="41" borderId="152" xfId="0" applyFont="1" applyFill="1" applyBorder="1" applyAlignment="1">
      <alignment horizontal="center" vertical="center" wrapText="1"/>
    </xf>
    <xf numFmtId="0" fontId="68" fillId="41" borderId="140" xfId="0" applyFont="1" applyFill="1" applyBorder="1" applyAlignment="1">
      <alignment horizontal="center" vertical="center" wrapText="1"/>
    </xf>
    <xf numFmtId="0" fontId="68" fillId="41" borderId="153" xfId="0" applyFont="1" applyFill="1" applyBorder="1" applyAlignment="1">
      <alignment horizontal="center" vertical="center" wrapText="1"/>
    </xf>
    <xf numFmtId="0" fontId="68" fillId="41" borderId="150" xfId="0" applyFont="1" applyFill="1" applyBorder="1" applyAlignment="1">
      <alignment horizontal="center" vertical="center" wrapText="1"/>
    </xf>
    <xf numFmtId="0" fontId="68" fillId="41" borderId="144" xfId="0" applyFont="1" applyFill="1" applyBorder="1" applyAlignment="1">
      <alignment horizontal="center" vertical="center" wrapText="1"/>
    </xf>
    <xf numFmtId="0" fontId="68" fillId="41" borderId="87" xfId="0" applyFont="1" applyFill="1" applyBorder="1" applyAlignment="1">
      <alignment horizontal="center" vertical="center" wrapText="1"/>
    </xf>
    <xf numFmtId="0" fontId="68" fillId="41" borderId="8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74" fontId="9" fillId="0" borderId="0" xfId="0" applyNumberFormat="1" applyFont="1" applyAlignment="1">
      <alignment horizontal="center"/>
    </xf>
    <xf numFmtId="0" fontId="53" fillId="0" borderId="0" xfId="0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81" fillId="42" borderId="130" xfId="0" applyFont="1" applyFill="1" applyBorder="1" applyAlignment="1">
      <alignment horizontal="center" vertical="center"/>
    </xf>
    <xf numFmtId="0" fontId="81" fillId="42" borderId="82" xfId="0" applyFont="1" applyFill="1" applyBorder="1" applyAlignment="1">
      <alignment horizontal="center" vertical="center"/>
    </xf>
    <xf numFmtId="0" fontId="81" fillId="41" borderId="243" xfId="0" applyFont="1" applyFill="1" applyBorder="1" applyAlignment="1">
      <alignment horizontal="center" vertical="center"/>
    </xf>
    <xf numFmtId="0" fontId="81" fillId="41" borderId="78" xfId="0" applyFont="1" applyFill="1" applyBorder="1" applyAlignment="1">
      <alignment horizontal="center" vertical="center"/>
    </xf>
    <xf numFmtId="0" fontId="81" fillId="41" borderId="79" xfId="0" applyFont="1" applyFill="1" applyBorder="1" applyAlignment="1">
      <alignment horizontal="center" vertical="center"/>
    </xf>
    <xf numFmtId="0" fontId="53" fillId="42" borderId="80" xfId="0" applyFont="1" applyFill="1" applyBorder="1" applyAlignment="1">
      <alignment horizontal="center" vertical="center" wrapText="1"/>
    </xf>
    <xf numFmtId="0" fontId="53" fillId="42" borderId="85" xfId="0" applyFont="1" applyFill="1" applyBorder="1" applyAlignment="1">
      <alignment horizontal="center" vertical="center" wrapText="1"/>
    </xf>
    <xf numFmtId="0" fontId="53" fillId="42" borderId="89" xfId="0" applyFont="1" applyFill="1" applyBorder="1" applyAlignment="1">
      <alignment horizontal="center" vertical="center" wrapText="1"/>
    </xf>
    <xf numFmtId="0" fontId="81" fillId="0" borderId="83" xfId="0" applyFont="1" applyFill="1" applyBorder="1" applyAlignment="1">
      <alignment horizontal="center" vertical="center" textRotation="180" wrapText="1"/>
    </xf>
    <xf numFmtId="0" fontId="81" fillId="0" borderId="82" xfId="0" applyFont="1" applyFill="1" applyBorder="1" applyAlignment="1">
      <alignment horizontal="center" vertical="center" textRotation="180" wrapText="1"/>
    </xf>
    <xf numFmtId="0" fontId="81" fillId="0" borderId="83" xfId="0" applyFont="1" applyFill="1" applyBorder="1" applyAlignment="1">
      <alignment horizontal="center" vertical="center" wrapText="1"/>
    </xf>
    <xf numFmtId="0" fontId="81" fillId="0" borderId="82" xfId="0" applyFont="1" applyFill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53" fillId="0" borderId="87" xfId="0" applyFont="1" applyFill="1" applyBorder="1" applyAlignment="1">
      <alignment horizontal="center" vertical="center" textRotation="180" wrapText="1"/>
    </xf>
    <xf numFmtId="0" fontId="53" fillId="0" borderId="83" xfId="0" applyFont="1" applyFill="1" applyBorder="1" applyAlignment="1">
      <alignment horizontal="center" vertical="center" textRotation="180" wrapText="1"/>
    </xf>
    <xf numFmtId="0" fontId="53" fillId="0" borderId="82" xfId="0" applyFont="1" applyFill="1" applyBorder="1" applyAlignment="1">
      <alignment horizontal="center" vertical="center" textRotation="180" wrapText="1"/>
    </xf>
    <xf numFmtId="0" fontId="53" fillId="0" borderId="163" xfId="0" applyFont="1" applyFill="1" applyBorder="1" applyAlignment="1">
      <alignment horizontal="center" vertical="center" textRotation="180" wrapText="1"/>
    </xf>
    <xf numFmtId="0" fontId="53" fillId="0" borderId="11" xfId="0" applyFont="1" applyFill="1" applyBorder="1" applyAlignment="1">
      <alignment horizontal="center" vertical="center" textRotation="180" wrapText="1"/>
    </xf>
    <xf numFmtId="0" fontId="84" fillId="0" borderId="0" xfId="0" applyFont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171" fontId="83" fillId="0" borderId="0" xfId="0" applyNumberFormat="1" applyFont="1" applyAlignment="1">
      <alignment horizontal="center" vertical="center" wrapText="1"/>
    </xf>
    <xf numFmtId="4" fontId="67" fillId="0" borderId="112" xfId="0" applyNumberFormat="1" applyFont="1" applyBorder="1" applyAlignment="1">
      <alignment horizontal="center"/>
    </xf>
    <xf numFmtId="0" fontId="81" fillId="0" borderId="0" xfId="0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81" fillId="41" borderId="245" xfId="0" applyFont="1" applyFill="1" applyBorder="1" applyAlignment="1">
      <alignment horizontal="center" vertical="center"/>
    </xf>
    <xf numFmtId="0" fontId="81" fillId="41" borderId="134" xfId="0" applyFont="1" applyFill="1" applyBorder="1" applyAlignment="1">
      <alignment horizontal="center" vertical="center"/>
    </xf>
    <xf numFmtId="0" fontId="81" fillId="41" borderId="148" xfId="0" applyFont="1" applyFill="1" applyBorder="1" applyAlignment="1">
      <alignment horizontal="center" vertical="center"/>
    </xf>
    <xf numFmtId="0" fontId="49" fillId="0" borderId="244" xfId="0" applyFont="1" applyBorder="1" applyAlignment="1">
      <alignment horizontal="center" vertical="center" textRotation="180" wrapText="1"/>
    </xf>
    <xf numFmtId="0" fontId="49" fillId="0" borderId="237" xfId="0" applyFont="1" applyBorder="1" applyAlignment="1">
      <alignment horizontal="center" vertical="center" textRotation="180"/>
    </xf>
    <xf numFmtId="0" fontId="49" fillId="0" borderId="81" xfId="0" applyFont="1" applyBorder="1" applyAlignment="1">
      <alignment horizontal="center" vertical="center" textRotation="180"/>
    </xf>
    <xf numFmtId="0" fontId="81" fillId="42" borderId="245" xfId="0" applyFont="1" applyFill="1" applyBorder="1" applyAlignment="1">
      <alignment horizontal="center" vertical="center"/>
    </xf>
    <xf numFmtId="0" fontId="81" fillId="42" borderId="134" xfId="0" applyFont="1" applyFill="1" applyBorder="1" applyAlignment="1">
      <alignment horizontal="center" vertical="center"/>
    </xf>
    <xf numFmtId="0" fontId="81" fillId="42" borderId="148" xfId="0" applyFont="1" applyFill="1" applyBorder="1" applyAlignment="1">
      <alignment horizontal="center" vertical="center"/>
    </xf>
    <xf numFmtId="0" fontId="68" fillId="41" borderId="96" xfId="0" applyFont="1" applyFill="1" applyBorder="1" applyAlignment="1">
      <alignment horizontal="center" vertical="center" wrapText="1"/>
    </xf>
    <xf numFmtId="0" fontId="68" fillId="41" borderId="98" xfId="0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/>
    </xf>
    <xf numFmtId="0" fontId="77" fillId="0" borderId="145" xfId="0" applyFont="1" applyBorder="1" applyAlignment="1">
      <alignment horizontal="center" vertical="center"/>
    </xf>
    <xf numFmtId="174" fontId="67" fillId="0" borderId="112" xfId="0" applyNumberFormat="1" applyFont="1" applyBorder="1" applyAlignment="1">
      <alignment horizontal="center"/>
    </xf>
    <xf numFmtId="4" fontId="69" fillId="41" borderId="107" xfId="0" applyNumberFormat="1" applyFont="1" applyFill="1" applyBorder="1" applyAlignment="1">
      <alignment horizontal="center" vertical="center"/>
    </xf>
    <xf numFmtId="4" fontId="69" fillId="41" borderId="108" xfId="0" applyNumberFormat="1" applyFont="1" applyFill="1" applyBorder="1" applyAlignment="1">
      <alignment horizontal="center" vertical="center"/>
    </xf>
    <xf numFmtId="0" fontId="76" fillId="41" borderId="92" xfId="0" applyFont="1" applyFill="1" applyBorder="1" applyAlignment="1">
      <alignment horizontal="center" vertical="center" wrapText="1"/>
    </xf>
    <xf numFmtId="0" fontId="76" fillId="41" borderId="94" xfId="0" applyFont="1" applyFill="1" applyBorder="1" applyAlignment="1">
      <alignment horizontal="center" vertical="center" wrapText="1"/>
    </xf>
    <xf numFmtId="0" fontId="68" fillId="41" borderId="95" xfId="0" applyFont="1" applyFill="1" applyBorder="1" applyAlignment="1">
      <alignment horizontal="center" vertical="center" wrapText="1"/>
    </xf>
    <xf numFmtId="0" fontId="68" fillId="41" borderId="97" xfId="0" applyFont="1" applyFill="1" applyBorder="1" applyAlignment="1">
      <alignment horizontal="center" vertical="center" wrapText="1"/>
    </xf>
    <xf numFmtId="0" fontId="75" fillId="41" borderId="20" xfId="0" applyFont="1" applyFill="1" applyBorder="1" applyAlignment="1">
      <alignment horizontal="center" vertical="center"/>
    </xf>
    <xf numFmtId="0" fontId="72" fillId="41" borderId="2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61" fillId="41" borderId="116" xfId="0" applyFont="1" applyFill="1" applyBorder="1" applyAlignment="1">
      <alignment horizontal="center" vertical="center" wrapText="1"/>
    </xf>
    <xf numFmtId="0" fontId="61" fillId="41" borderId="118" xfId="0" applyFont="1" applyFill="1" applyBorder="1" applyAlignment="1">
      <alignment horizontal="center" vertical="center" wrapText="1"/>
    </xf>
    <xf numFmtId="0" fontId="61" fillId="41" borderId="120" xfId="0" applyFont="1" applyFill="1" applyBorder="1" applyAlignment="1">
      <alignment horizontal="center" vertical="center" wrapText="1"/>
    </xf>
    <xf numFmtId="0" fontId="61" fillId="41" borderId="62" xfId="0" applyFont="1" applyFill="1" applyBorder="1" applyAlignment="1">
      <alignment horizontal="center" vertical="center" wrapText="1"/>
    </xf>
    <xf numFmtId="0" fontId="61" fillId="41" borderId="47" xfId="0" applyFont="1" applyFill="1" applyBorder="1" applyAlignment="1">
      <alignment horizontal="center" vertical="center" wrapText="1"/>
    </xf>
    <xf numFmtId="0" fontId="61" fillId="41" borderId="56" xfId="0" applyFont="1" applyFill="1" applyBorder="1" applyAlignment="1">
      <alignment horizontal="center" vertical="center" wrapText="1"/>
    </xf>
    <xf numFmtId="0" fontId="61" fillId="41" borderId="117" xfId="0" applyFont="1" applyFill="1" applyBorder="1" applyAlignment="1">
      <alignment horizontal="center" vertical="center" wrapText="1"/>
    </xf>
    <xf numFmtId="0" fontId="61" fillId="41" borderId="119" xfId="0" applyFont="1" applyFill="1" applyBorder="1" applyAlignment="1">
      <alignment horizontal="center" vertical="center" wrapText="1"/>
    </xf>
    <xf numFmtId="0" fontId="61" fillId="41" borderId="121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63" fillId="0" borderId="0" xfId="0" applyFont="1" applyAlignment="1">
      <alignment horizontal="right" vertical="center"/>
    </xf>
    <xf numFmtId="0" fontId="59" fillId="0" borderId="113" xfId="0" applyFont="1" applyFill="1" applyBorder="1" applyAlignment="1">
      <alignment horizontal="center" vertical="center"/>
    </xf>
    <xf numFmtId="0" fontId="59" fillId="0" borderId="114" xfId="0" applyFont="1" applyFill="1" applyBorder="1" applyAlignment="1">
      <alignment horizontal="center" vertical="center"/>
    </xf>
    <xf numFmtId="174" fontId="59" fillId="0" borderId="114" xfId="0" applyNumberFormat="1" applyFont="1" applyFill="1" applyBorder="1" applyAlignment="1">
      <alignment horizontal="right" vertical="center"/>
    </xf>
    <xf numFmtId="174" fontId="59" fillId="0" borderId="115" xfId="0" applyNumberFormat="1" applyFont="1" applyFill="1" applyBorder="1" applyAlignment="1">
      <alignment horizontal="right" vertical="center"/>
    </xf>
    <xf numFmtId="0" fontId="50" fillId="41" borderId="248" xfId="0" applyFont="1" applyFill="1" applyBorder="1" applyAlignment="1">
      <alignment horizontal="center" vertical="center" wrapText="1"/>
    </xf>
    <xf numFmtId="0" fontId="50" fillId="41" borderId="64" xfId="0" applyFont="1" applyFill="1" applyBorder="1" applyAlignment="1">
      <alignment horizontal="center" vertical="center" wrapText="1"/>
    </xf>
    <xf numFmtId="0" fontId="50" fillId="41" borderId="251" xfId="0" applyFont="1" applyFill="1" applyBorder="1" applyAlignment="1">
      <alignment horizontal="center" vertical="center" wrapText="1"/>
    </xf>
    <xf numFmtId="174" fontId="59" fillId="0" borderId="112" xfId="0" applyNumberFormat="1" applyFont="1" applyBorder="1" applyAlignment="1">
      <alignment horizontal="center"/>
    </xf>
    <xf numFmtId="0" fontId="59" fillId="0" borderId="115" xfId="0" applyFont="1" applyFill="1" applyBorder="1" applyAlignment="1">
      <alignment horizontal="center" vertical="center"/>
    </xf>
    <xf numFmtId="0" fontId="50" fillId="41" borderId="74" xfId="0" applyFont="1" applyFill="1" applyBorder="1" applyAlignment="1">
      <alignment horizontal="center" vertical="center" wrapText="1"/>
    </xf>
    <xf numFmtId="0" fontId="50" fillId="41" borderId="101" xfId="0" applyFont="1" applyFill="1" applyBorder="1" applyAlignment="1">
      <alignment horizontal="center" vertical="center" wrapText="1"/>
    </xf>
    <xf numFmtId="0" fontId="50" fillId="41" borderId="47" xfId="0" applyFont="1" applyFill="1" applyBorder="1" applyAlignment="1">
      <alignment horizontal="center" vertical="center" wrapText="1"/>
    </xf>
    <xf numFmtId="0" fontId="50" fillId="41" borderId="56" xfId="0" applyFont="1" applyFill="1" applyBorder="1" applyAlignment="1">
      <alignment horizontal="center" vertical="center" wrapText="1"/>
    </xf>
    <xf numFmtId="0" fontId="50" fillId="41" borderId="128" xfId="0" applyFont="1" applyFill="1" applyBorder="1" applyAlignment="1">
      <alignment horizontal="center" vertical="center" wrapText="1"/>
    </xf>
    <xf numFmtId="0" fontId="50" fillId="41" borderId="119" xfId="0" applyFont="1" applyFill="1" applyBorder="1" applyAlignment="1">
      <alignment horizontal="center" vertical="center" wrapText="1"/>
    </xf>
    <xf numFmtId="0" fontId="50" fillId="41" borderId="121" xfId="0" applyFont="1" applyFill="1" applyBorder="1" applyAlignment="1">
      <alignment horizontal="center" vertical="center" wrapText="1"/>
    </xf>
    <xf numFmtId="0" fontId="48" fillId="41" borderId="127" xfId="0" applyFont="1" applyFill="1" applyBorder="1" applyAlignment="1">
      <alignment horizontal="center" vertical="center" wrapText="1"/>
    </xf>
    <xf numFmtId="0" fontId="48" fillId="41" borderId="118" xfId="0" applyFont="1" applyFill="1" applyBorder="1" applyAlignment="1">
      <alignment horizontal="center" vertical="center" wrapText="1"/>
    </xf>
    <xf numFmtId="0" fontId="48" fillId="41" borderId="120" xfId="0" applyFont="1" applyFill="1" applyBorder="1" applyAlignment="1">
      <alignment horizontal="center" vertical="center" wrapText="1"/>
    </xf>
    <xf numFmtId="0" fontId="48" fillId="41" borderId="101" xfId="0" applyFont="1" applyFill="1" applyBorder="1" applyAlignment="1">
      <alignment horizontal="center" vertical="center" wrapText="1"/>
    </xf>
    <xf numFmtId="0" fontId="48" fillId="41" borderId="47" xfId="0" applyFont="1" applyFill="1" applyBorder="1" applyAlignment="1">
      <alignment horizontal="center" vertical="center" wrapText="1"/>
    </xf>
    <xf numFmtId="0" fontId="48" fillId="41" borderId="56" xfId="0" applyFont="1" applyFill="1" applyBorder="1" applyAlignment="1">
      <alignment horizontal="center" vertical="center" wrapText="1"/>
    </xf>
    <xf numFmtId="0" fontId="48" fillId="41" borderId="128" xfId="0" applyFont="1" applyFill="1" applyBorder="1" applyAlignment="1">
      <alignment horizontal="center" vertical="center" wrapText="1"/>
    </xf>
    <xf numFmtId="0" fontId="48" fillId="41" borderId="119" xfId="0" applyFont="1" applyFill="1" applyBorder="1" applyAlignment="1">
      <alignment horizontal="center" vertical="center" wrapText="1"/>
    </xf>
    <xf numFmtId="0" fontId="48" fillId="41" borderId="12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right" vertical="center"/>
    </xf>
    <xf numFmtId="0" fontId="49" fillId="0" borderId="113" xfId="0" applyFont="1" applyFill="1" applyBorder="1" applyAlignment="1">
      <alignment horizontal="left" vertical="center"/>
    </xf>
    <xf numFmtId="0" fontId="49" fillId="0" borderId="114" xfId="0" applyFont="1" applyFill="1" applyBorder="1" applyAlignment="1">
      <alignment horizontal="left" vertical="center"/>
    </xf>
    <xf numFmtId="14" fontId="45" fillId="0" borderId="11" xfId="0" applyNumberFormat="1" applyFont="1" applyFill="1" applyBorder="1" applyAlignment="1">
      <alignment horizontal="center" vertical="center" wrapText="1"/>
    </xf>
    <xf numFmtId="4" fontId="44" fillId="41" borderId="90" xfId="0" applyNumberFormat="1" applyFont="1" applyFill="1" applyBorder="1" applyAlignment="1">
      <alignment horizontal="center" vertical="center"/>
    </xf>
    <xf numFmtId="4" fontId="44" fillId="41" borderId="14" xfId="0" applyNumberFormat="1" applyFont="1" applyFill="1" applyBorder="1" applyAlignment="1">
      <alignment horizontal="center" vertical="center"/>
    </xf>
    <xf numFmtId="14" fontId="45" fillId="0" borderId="82" xfId="0" applyNumberFormat="1" applyFont="1" applyFill="1" applyBorder="1" applyAlignment="1">
      <alignment horizontal="center" vertical="center" wrapText="1"/>
    </xf>
    <xf numFmtId="0" fontId="137" fillId="41" borderId="129" xfId="0" applyFont="1" applyFill="1" applyBorder="1" applyAlignment="1">
      <alignment horizontal="center" vertical="center" wrapText="1"/>
    </xf>
    <xf numFmtId="0" fontId="137" fillId="41" borderId="78" xfId="0" applyFont="1" applyFill="1" applyBorder="1" applyAlignment="1">
      <alignment horizontal="center" vertical="center" wrapText="1"/>
    </xf>
    <xf numFmtId="0" fontId="137" fillId="41" borderId="79" xfId="0" applyFont="1" applyFill="1" applyBorder="1" applyAlignment="1">
      <alignment horizontal="center" vertical="center" wrapText="1"/>
    </xf>
    <xf numFmtId="0" fontId="49" fillId="0" borderId="112" xfId="0" applyFont="1" applyFill="1" applyBorder="1" applyAlignment="1">
      <alignment horizontal="left" vertical="center"/>
    </xf>
  </cellXfs>
  <cellStyles count="50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Avertissement" xfId="25"/>
    <cellStyle name="Calcul" xfId="26"/>
    <cellStyle name="Cellule liée" xfId="27"/>
    <cellStyle name="Comma_BOURSE" xfId="28"/>
    <cellStyle name="Commentaire" xfId="29"/>
    <cellStyle name="Entrée" xfId="30"/>
    <cellStyle name="Euro" xfId="31"/>
    <cellStyle name="Insatisfaisant" xfId="32"/>
    <cellStyle name="Milliers" xfId="33" builtinId="3"/>
    <cellStyle name="Milliers 2" xfId="34"/>
    <cellStyle name="MS_Arabic" xfId="35"/>
    <cellStyle name="Neutre" xfId="36"/>
    <cellStyle name="Normal" xfId="0" builtinId="0"/>
    <cellStyle name="Normal 2" xfId="37"/>
    <cellStyle name="Normal 2 2" xfId="38"/>
    <cellStyle name="Normal 2 3" xfId="39"/>
    <cellStyle name="Satisfaisant" xfId="40"/>
    <cellStyle name="Sortie" xfId="41"/>
    <cellStyle name="Texte explicatif" xfId="42"/>
    <cellStyle name="Titre" xfId="43"/>
    <cellStyle name="Titre 1" xfId="44"/>
    <cellStyle name="Titre 2" xfId="45"/>
    <cellStyle name="Titre 3" xfId="46"/>
    <cellStyle name="Titre 4" xfId="47"/>
    <cellStyle name="Total" xfId="48"/>
    <cellStyle name="Vérification" xfId="4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636484</xdr:colOff>
      <xdr:row>0</xdr:row>
      <xdr:rowOff>9524</xdr:rowOff>
    </xdr:from>
    <xdr:to>
      <xdr:col>7</xdr:col>
      <xdr:colOff>810255</xdr:colOff>
      <xdr:row>0</xdr:row>
      <xdr:rowOff>552450</xdr:rowOff>
    </xdr:to>
    <xdr:sp macro="" textlink="">
      <xdr:nvSpPr>
        <xdr:cNvPr id="72" name="Oval 1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6a5133-3485-4cef-9b60-a9ab885533c8}"/>
            </a:ext>
          </a:extLst>
        </xdr:cNvPr>
        <xdr:cNvSpPr/>
      </xdr:nvSpPr>
      <xdr:spPr bwMode="auto">
        <a:xfrm flipH="1">
          <a:off x="1190625" y="9525"/>
          <a:ext cx="4410075" cy="542925"/>
        </a:xfrm>
        <a:prstGeom prst="ellipse">
          <a:avLst/>
        </a:prstGeom>
        <a:gradFill rotWithShape="0">
          <a:gsLst>
            <a:gs pos="0">
              <a:srgbClr val="E1FFE1"/>
            </a:gs>
            <a:gs pos="100000">
              <a:srgbClr val="FFFFFF"/>
            </a:gs>
          </a:gsLst>
          <a:lin ang="5400000" scaled="1"/>
        </a:gradFill>
        <a:ln w="9525">
          <a:solidFill>
            <a:srgbClr val="000000"/>
          </a:solidFill>
          <a:rou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>
            <a:lnSpc>
              <a:spcPts val="2100"/>
            </a:lnSpc>
          </a:pPr>
          <a:r>
            <a:rPr lang="ar-DZ" sz="2000" b="1" i="0">
              <a:solidFill>
                <a:srgbClr val="000000"/>
              </a:solidFill>
              <a:latin typeface="Arial"/>
              <a:ea typeface="Arial"/>
              <a:cs typeface="Arabic Transparent"/>
            </a:rPr>
            <a:t>* تفصيـــــل الإيــــــــــــــــــرادات  والنفقــــــــــــــــــــات 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190314</xdr:colOff>
      <xdr:row>0</xdr:row>
      <xdr:rowOff>9823</xdr:rowOff>
    </xdr:from>
    <xdr:to>
      <xdr:col>5</xdr:col>
      <xdr:colOff>266728</xdr:colOff>
      <xdr:row>2</xdr:row>
      <xdr:rowOff>18976</xdr:rowOff>
    </xdr:to>
    <xdr:sp macro="" textlink="">
      <xdr:nvSpPr>
        <xdr:cNvPr id="444" name="Auto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571e3f-7090-459b-8488-74e913a24419}"/>
            </a:ext>
          </a:extLst>
        </xdr:cNvPr>
        <xdr:cNvSpPr/>
      </xdr:nvSpPr>
      <xdr:spPr>
        <a:xfrm>
          <a:off x="4743264" y="9823"/>
          <a:ext cx="1648039" cy="637803"/>
        </a:xfrm>
        <a:prstGeom prst="roundRect">
          <a:avLst/>
        </a:prstGeom>
        <a:solidFill>
          <a:srgbClr val="CCFFCC">
            <a:alpha val="50000"/>
          </a:srgbClr>
        </a:solidFill>
        <a:ln w="9525">
          <a:solidFill>
            <a:srgbClr val="000000"/>
          </a:solidFill>
        </a:ln>
      </xdr:spPr>
    </xdr:sp>
    <xdr:clientData/>
  </xdr:twoCellAnchor>
  <xdr:twoCellAnchor>
    <xdr:from>
      <xdr:col>1</xdr:col>
      <xdr:colOff>9823</xdr:colOff>
      <xdr:row>0</xdr:row>
      <xdr:rowOff>19645</xdr:rowOff>
    </xdr:from>
    <xdr:to>
      <xdr:col>1</xdr:col>
      <xdr:colOff>1656755</xdr:colOff>
      <xdr:row>2</xdr:row>
      <xdr:rowOff>28463</xdr:rowOff>
    </xdr:to>
    <xdr:sp macro="" textlink="">
      <xdr:nvSpPr>
        <xdr:cNvPr id="445" name="Auto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9f0b9c-f299-41a6-9c44-98ef4662fb05}"/>
            </a:ext>
          </a:extLst>
        </xdr:cNvPr>
        <xdr:cNvSpPr/>
      </xdr:nvSpPr>
      <xdr:spPr>
        <a:xfrm>
          <a:off x="66973" y="19645"/>
          <a:ext cx="1646932" cy="637468"/>
        </a:xfrm>
        <a:prstGeom prst="roundRect">
          <a:avLst>
            <a:gd name="adj" fmla="val 19634"/>
          </a:avLst>
        </a:prstGeom>
        <a:solidFill>
          <a:srgbClr val="CCFFCC">
            <a:alpha val="50000"/>
          </a:srgbClr>
        </a:solidFill>
        <a:ln w="9525">
          <a:solidFill>
            <a:srgbClr val="000000"/>
          </a:solidFill>
        </a:ln>
      </xdr:spPr>
    </xdr:sp>
    <xdr:clientData/>
  </xdr:twoCellAnchor>
  <xdr:twoCellAnchor>
    <xdr:from>
      <xdr:col>2</xdr:col>
      <xdr:colOff>264795</xdr:colOff>
      <xdr:row>23</xdr:row>
      <xdr:rowOff>76200</xdr:rowOff>
    </xdr:from>
    <xdr:to>
      <xdr:col>3</xdr:col>
      <xdr:colOff>1135329</xdr:colOff>
      <xdr:row>26</xdr:row>
      <xdr:rowOff>104775</xdr:rowOff>
    </xdr:to>
    <xdr:sp macro="" textlink="">
      <xdr:nvSpPr>
        <xdr:cNvPr id="446" name="Oval 2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b2a077-d310-4edc-bc9a-50a93642d643}"/>
            </a:ext>
          </a:extLst>
        </xdr:cNvPr>
        <xdr:cNvSpPr/>
      </xdr:nvSpPr>
      <xdr:spPr bwMode="auto">
        <a:xfrm>
          <a:off x="1998345" y="5876925"/>
          <a:ext cx="2261184" cy="609600"/>
        </a:xfrm>
        <a:prstGeom prst="ellipse">
          <a:avLst/>
        </a:prstGeom>
        <a:gradFill rotWithShape="0">
          <a:gsLst>
            <a:gs pos="0">
              <a:srgbClr val="CCFFCC"/>
            </a:gs>
            <a:gs pos="100000">
              <a:srgbClr val="FFFFFF"/>
            </a:gs>
          </a:gsLst>
          <a:lin ang="5400000" scaled="1"/>
        </a:gradFill>
        <a:ln w="9525">
          <a:solidFill>
            <a:srgbClr val="000000"/>
          </a:solidFill>
          <a:round/>
        </a:ln>
        <a:effectLst>
          <a:outerShdw dist="57238" dir="2021404" algn="ctr" rotWithShape="0">
            <a:srgbClr val="00000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DZ" sz="2000" b="1" i="0">
              <a:solidFill>
                <a:srgbClr val="000000"/>
              </a:solidFill>
              <a:cs typeface="Andalus"/>
            </a:rPr>
            <a:t>تفصيل الصنـدوق</a:t>
          </a:r>
        </a:p>
      </xdr:txBody>
    </xdr:sp>
    <xdr:clientData/>
  </xdr:twoCellAnchor>
  <xdr:twoCellAnchor>
    <xdr:from>
      <xdr:col>2</xdr:col>
      <xdr:colOff>142596</xdr:colOff>
      <xdr:row>2</xdr:row>
      <xdr:rowOff>123974</xdr:rowOff>
    </xdr:from>
    <xdr:to>
      <xdr:col>3</xdr:col>
      <xdr:colOff>1352010</xdr:colOff>
      <xdr:row>6</xdr:row>
      <xdr:rowOff>133610</xdr:rowOff>
    </xdr:to>
    <xdr:sp macro="" textlink="">
      <xdr:nvSpPr>
        <xdr:cNvPr id="447" name="Auto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6d7007-c25d-4d40-99ba-2a78165fa7a1}"/>
            </a:ext>
          </a:extLst>
        </xdr:cNvPr>
        <xdr:cNvSpPr/>
      </xdr:nvSpPr>
      <xdr:spPr>
        <a:xfrm>
          <a:off x="1876146" y="752624"/>
          <a:ext cx="2600064" cy="904986"/>
        </a:xfrm>
        <a:prstGeom prst="roundRect">
          <a:avLst/>
        </a:prstGeom>
        <a:solidFill>
          <a:srgbClr val="CCFFCC">
            <a:alpha val="40000"/>
          </a:srgbClr>
        </a:solidFill>
        <a:ln w="9525">
          <a:solidFill>
            <a:srgbClr val="000000"/>
          </a:solidFill>
        </a:ln>
      </xdr:spPr>
    </xdr:sp>
    <xdr:clientData/>
  </xdr:twoCellAnchor>
  <xdr:twoCellAnchor>
    <xdr:from>
      <xdr:col>7</xdr:col>
      <xdr:colOff>179070</xdr:colOff>
      <xdr:row>0</xdr:row>
      <xdr:rowOff>83819</xdr:rowOff>
    </xdr:from>
    <xdr:to>
      <xdr:col>14</xdr:col>
      <xdr:colOff>3805</xdr:colOff>
      <xdr:row>4</xdr:row>
      <xdr:rowOff>184196</xdr:rowOff>
    </xdr:to>
    <xdr:sp macro="" textlink="">
      <xdr:nvSpPr>
        <xdr:cNvPr id="448" name="Oval 25" descr="Petit damier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db17da-ee80-41d8-88d7-be1aeff319ad}"/>
            </a:ext>
          </a:extLst>
        </xdr:cNvPr>
        <xdr:cNvSpPr/>
      </xdr:nvSpPr>
      <xdr:spPr bwMode="auto">
        <a:xfrm>
          <a:off x="7208520" y="83819"/>
          <a:ext cx="4091935" cy="1148127"/>
        </a:xfrm>
        <a:prstGeom prst="ellipse">
          <a:avLst/>
        </a:prstGeom>
        <a:pattFill prst="smCheck">
          <a:fgClr>
            <a:srgbClr val="E1FFE1"/>
          </a:fgClr>
          <a:bgClr>
            <a:srgbClr val="FFFFFF"/>
          </a:bgClr>
        </a:pattFill>
        <a:ln w="9525">
          <a:solidFill>
            <a:srgbClr val="000000"/>
          </a:solidFill>
          <a:round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lang="fr-FR" sz="1000"/>
          </a:pPr>
          <a:r>
            <a:rPr lang="ar-DZ" sz="2000" b="1" i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الوضعيـة الماليـة الشهريـــة</a:t>
          </a:r>
        </a:p>
        <a:p>
          <a:pPr algn="ctr" rtl="0">
            <a:defRPr lang="fr-FR" sz="1000"/>
          </a:pPr>
          <a:r>
            <a:rPr lang="ar-DZ" sz="1600" b="1" i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حالة الصنــدوق عند: </a:t>
          </a:r>
          <a:r>
            <a:rPr lang="ar-DZ" sz="1600" b="1" i="0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30 </a:t>
          </a:r>
          <a:r>
            <a:rPr lang="ar-DZ" sz="1600" b="1" i="0" baseline="0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أفريل  </a:t>
          </a:r>
          <a:r>
            <a:rPr lang="ar-SA" sz="1600" b="1" i="0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2012</a:t>
          </a:r>
          <a:r>
            <a:rPr lang="ar-DZ" sz="1600" b="1" i="0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 </a:t>
          </a:r>
          <a:endParaRPr lang="ar-DZ" sz="2000" b="1" i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/>
          <a:endParaRPr lang="ar-DZ" sz="2000" b="1" i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533698</xdr:colOff>
      <xdr:row>7</xdr:row>
      <xdr:rowOff>56927</xdr:rowOff>
    </xdr:from>
    <xdr:to>
      <xdr:col>4</xdr:col>
      <xdr:colOff>1143419</xdr:colOff>
      <xdr:row>13</xdr:row>
      <xdr:rowOff>47551</xdr:rowOff>
    </xdr:to>
    <xdr:sp macro="" textlink="">
      <xdr:nvSpPr>
        <xdr:cNvPr id="449" name="Ellipse 8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6b850f-89df-410a-be61-0af1faaaf160}"/>
            </a:ext>
          </a:extLst>
        </xdr:cNvPr>
        <xdr:cNvSpPr/>
      </xdr:nvSpPr>
      <xdr:spPr>
        <a:xfrm>
          <a:off x="590848" y="1780952"/>
          <a:ext cx="5105521" cy="1286024"/>
        </a:xfrm>
        <a:prstGeom prst="ellipse">
          <a:avLst/>
        </a:prstGeom>
        <a:solidFill>
          <a:srgbClr val="CCFFCC">
            <a:alpha val="40000"/>
          </a:srgbClr>
        </a:solidFill>
        <a:ln w="9525"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9525</xdr:rowOff>
    </xdr:from>
    <xdr:to>
      <xdr:col>7</xdr:col>
      <xdr:colOff>0</xdr:colOff>
      <xdr:row>18</xdr:row>
      <xdr:rowOff>28575</xdr:rowOff>
    </xdr:to>
    <xdr:sp macro="" textlink="">
      <xdr:nvSpPr>
        <xdr:cNvPr id="2" name="Connecteur droit 2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4831be-81e5-4335-a170-50e3e6b52a14}"/>
            </a:ext>
          </a:extLst>
        </xdr:cNvPr>
        <xdr:cNvSpPr/>
      </xdr:nvSpPr>
      <xdr:spPr>
        <a:xfrm flipH="1">
          <a:off x="133350" y="3276600"/>
          <a:ext cx="6448425" cy="1590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15</xdr:row>
      <xdr:rowOff>15875</xdr:rowOff>
    </xdr:from>
    <xdr:to>
      <xdr:col>6</xdr:col>
      <xdr:colOff>889000</xdr:colOff>
      <xdr:row>17</xdr:row>
      <xdr:rowOff>254001</xdr:rowOff>
    </xdr:to>
    <xdr:sp macro="" textlink="">
      <xdr:nvSpPr>
        <xdr:cNvPr id="2" name="Connecteur droit 2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17315a-25d7-4a52-b9b0-3a8f72b31de2}"/>
            </a:ext>
          </a:extLst>
        </xdr:cNvPr>
        <xdr:cNvSpPr/>
      </xdr:nvSpPr>
      <xdr:spPr>
        <a:xfrm flipH="1">
          <a:off x="9878996625" y="3968750"/>
          <a:ext cx="6556375" cy="8731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</sheetPr>
  <dimension ref="A1:AC23"/>
  <sheetViews>
    <sheetView rightToLeft="1" view="pageBreakPreview" zoomScale="60" zoomScaleNormal="70" workbookViewId="0">
      <pane xSplit="5" ySplit="5" topLeftCell="V6" activePane="bottomRight" state="frozen"/>
      <selection pane="topRight" activeCell="F1" sqref="F1"/>
      <selection pane="bottomLeft" activeCell="A6" sqref="A6"/>
      <selection pane="bottomRight" activeCell="AB7" sqref="AB7:AC8"/>
    </sheetView>
  </sheetViews>
  <sheetFormatPr baseColWidth="10" defaultColWidth="16.42578125" defaultRowHeight="27" customHeight="1"/>
  <cols>
    <col min="1" max="1" width="10" style="5" customWidth="1"/>
    <col min="2" max="4" width="19" style="5" customWidth="1"/>
    <col min="5" max="5" width="10.7109375" style="5" customWidth="1"/>
    <col min="6" max="6" width="10.42578125" style="5" customWidth="1"/>
    <col min="7" max="8" width="23.7109375" style="5" customWidth="1"/>
    <col min="9" max="9" width="22" style="5" customWidth="1"/>
    <col min="10" max="10" width="21.7109375" style="5" customWidth="1"/>
    <col min="11" max="11" width="22.140625" style="5" customWidth="1"/>
    <col min="12" max="12" width="19.7109375" style="5" customWidth="1"/>
    <col min="13" max="13" width="22.28515625" style="5" customWidth="1"/>
    <col min="14" max="14" width="24.28515625" style="5" customWidth="1"/>
    <col min="15" max="15" width="16.7109375" style="5" customWidth="1"/>
    <col min="16" max="16" width="20.28515625" style="5" customWidth="1"/>
    <col min="17" max="18" width="16.7109375" style="5" customWidth="1"/>
    <col min="19" max="19" width="17.7109375" style="5" customWidth="1"/>
    <col min="20" max="20" width="18.140625" style="5" customWidth="1"/>
    <col min="21" max="21" width="19.5703125" style="5" customWidth="1"/>
    <col min="22" max="23" width="16.7109375" style="5" customWidth="1"/>
    <col min="24" max="24" width="23.85546875" style="5" customWidth="1"/>
    <col min="25" max="25" width="18.28515625" style="5" customWidth="1"/>
    <col min="26" max="26" width="22.140625" style="5" customWidth="1"/>
    <col min="27" max="27" width="17.7109375" style="5" bestFit="1" customWidth="1"/>
    <col min="28" max="28" width="19.28515625" style="5" bestFit="1" customWidth="1"/>
    <col min="29" max="29" width="17.7109375" style="5" bestFit="1" customWidth="1"/>
    <col min="30" max="16384" width="16.42578125" style="5"/>
  </cols>
  <sheetData>
    <row r="1" spans="1:29" ht="27" customHeight="1">
      <c r="I1" s="6"/>
      <c r="L1" s="590" t="s">
        <v>19</v>
      </c>
      <c r="M1" s="590"/>
      <c r="N1" s="590"/>
      <c r="O1" s="591"/>
      <c r="P1" s="591"/>
    </row>
    <row r="2" spans="1:29" ht="27" customHeight="1">
      <c r="B2" s="592"/>
      <c r="C2" s="592"/>
      <c r="D2" s="593">
        <f>B2-I5</f>
        <v>0</v>
      </c>
      <c r="E2" s="593"/>
      <c r="I2" s="7"/>
      <c r="J2" s="8"/>
      <c r="L2" s="7"/>
      <c r="M2" s="7"/>
      <c r="V2" s="5" t="s">
        <v>17</v>
      </c>
      <c r="W2" s="5" t="s">
        <v>17</v>
      </c>
    </row>
    <row r="3" spans="1:29" s="2" customFormat="1" ht="49.15" customHeight="1">
      <c r="A3" s="581" t="s">
        <v>13</v>
      </c>
      <c r="B3" s="26"/>
      <c r="C3" s="594" t="s">
        <v>9</v>
      </c>
      <c r="D3" s="594"/>
      <c r="E3" s="581" t="s">
        <v>7</v>
      </c>
      <c r="F3" s="581" t="s">
        <v>8</v>
      </c>
      <c r="G3" s="581" t="s">
        <v>22</v>
      </c>
      <c r="H3" s="581" t="s">
        <v>10</v>
      </c>
      <c r="I3" s="26" t="s">
        <v>23</v>
      </c>
      <c r="J3" s="581" t="s">
        <v>14</v>
      </c>
      <c r="K3" s="584" t="s">
        <v>24</v>
      </c>
      <c r="L3" s="584"/>
      <c r="M3" s="3" t="s">
        <v>25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  <c r="S3" s="585" t="s">
        <v>32</v>
      </c>
      <c r="T3" s="586"/>
      <c r="U3" s="587"/>
      <c r="V3" s="3" t="s">
        <v>33</v>
      </c>
      <c r="W3" s="3" t="s">
        <v>35</v>
      </c>
      <c r="X3" s="3" t="s">
        <v>36</v>
      </c>
      <c r="Y3" s="3" t="s">
        <v>37</v>
      </c>
      <c r="Z3" s="3" t="s">
        <v>38</v>
      </c>
      <c r="AA3" s="585" t="s">
        <v>2</v>
      </c>
      <c r="AB3" s="586"/>
      <c r="AC3" s="587"/>
    </row>
    <row r="4" spans="1:29" s="4" customFormat="1" ht="25.9" customHeight="1" thickBot="1">
      <c r="A4" s="582"/>
      <c r="B4" s="581" t="s">
        <v>15</v>
      </c>
      <c r="C4" s="581" t="s">
        <v>4</v>
      </c>
      <c r="D4" s="581" t="s">
        <v>16</v>
      </c>
      <c r="E4" s="582"/>
      <c r="F4" s="582"/>
      <c r="G4" s="582"/>
      <c r="H4" s="582"/>
      <c r="I4" s="581" t="s">
        <v>49</v>
      </c>
      <c r="J4" s="582"/>
      <c r="K4" s="588" t="s">
        <v>11</v>
      </c>
      <c r="L4" s="576" t="s">
        <v>12</v>
      </c>
      <c r="M4" s="576" t="s">
        <v>26</v>
      </c>
      <c r="N4" s="576"/>
      <c r="O4" s="576"/>
      <c r="P4" s="576"/>
      <c r="Q4" s="576"/>
      <c r="R4" s="576"/>
      <c r="S4" s="49" t="s">
        <v>74</v>
      </c>
      <c r="T4" s="49" t="s">
        <v>76</v>
      </c>
      <c r="U4" s="51" t="s">
        <v>78</v>
      </c>
      <c r="V4" s="576"/>
      <c r="W4" s="576"/>
      <c r="X4" s="576"/>
      <c r="Y4" s="576"/>
      <c r="Z4" s="576"/>
      <c r="AA4" s="3">
        <v>511</v>
      </c>
      <c r="AB4" s="3">
        <v>512</v>
      </c>
      <c r="AC4" s="3">
        <v>513</v>
      </c>
    </row>
    <row r="5" spans="1:29" s="11" customFormat="1" ht="120" customHeight="1">
      <c r="A5" s="583"/>
      <c r="B5" s="582"/>
      <c r="C5" s="582"/>
      <c r="D5" s="582"/>
      <c r="E5" s="583"/>
      <c r="F5" s="583"/>
      <c r="G5" s="583"/>
      <c r="H5" s="583"/>
      <c r="I5" s="583"/>
      <c r="J5" s="583"/>
      <c r="K5" s="589"/>
      <c r="L5" s="577">
        <f t="shared" ref="L5:L18" si="0">SUM(AA5:AC5)</f>
        <v>0</v>
      </c>
      <c r="M5" s="577"/>
      <c r="N5" s="577"/>
      <c r="O5" s="577"/>
      <c r="P5" s="577"/>
      <c r="Q5" s="577"/>
      <c r="R5" s="577"/>
      <c r="S5" s="31" t="s">
        <v>75</v>
      </c>
      <c r="T5" s="31" t="s">
        <v>77</v>
      </c>
      <c r="U5" s="50" t="s">
        <v>79</v>
      </c>
      <c r="V5" s="577"/>
      <c r="W5" s="577"/>
      <c r="X5" s="577"/>
      <c r="Y5" s="577"/>
      <c r="Z5" s="577"/>
      <c r="AA5" s="28"/>
      <c r="AB5" s="28"/>
      <c r="AC5" s="28"/>
    </row>
    <row r="6" spans="1:29" s="11" customFormat="1" ht="34.15" customHeight="1">
      <c r="A6" s="32"/>
      <c r="B6" s="33"/>
      <c r="C6" s="33"/>
      <c r="D6" s="33"/>
      <c r="E6" s="35"/>
      <c r="F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29" s="11" customFormat="1" ht="27" customHeight="1">
      <c r="A7" s="17">
        <v>1</v>
      </c>
      <c r="B7" s="21"/>
      <c r="C7" s="12"/>
      <c r="D7" s="12">
        <f>S7+T7+U7</f>
        <v>0</v>
      </c>
      <c r="E7" s="13"/>
      <c r="F7" s="27"/>
      <c r="G7" s="14"/>
      <c r="H7" s="15"/>
      <c r="I7" s="10"/>
      <c r="J7" s="10">
        <f>K7+L7</f>
        <v>0</v>
      </c>
      <c r="K7" s="10">
        <f>SUM(M7:Z7)</f>
        <v>0</v>
      </c>
      <c r="L7" s="10">
        <f t="shared" si="0"/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11" customFormat="1" ht="27" customHeight="1">
      <c r="A8" s="17">
        <v>2</v>
      </c>
      <c r="B8" s="21"/>
      <c r="C8" s="12"/>
      <c r="D8" s="12">
        <f t="shared" ref="D8:D18" si="1">S8+T8+U8</f>
        <v>0</v>
      </c>
      <c r="E8" s="13"/>
      <c r="F8" s="14"/>
      <c r="G8" s="14"/>
      <c r="H8" s="15"/>
      <c r="I8" s="10"/>
      <c r="J8" s="10">
        <f>K8+L8</f>
        <v>0</v>
      </c>
      <c r="K8" s="10">
        <f>SUM(M8:Z8)</f>
        <v>0</v>
      </c>
      <c r="L8" s="10">
        <f t="shared" si="0"/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s="11" customFormat="1" ht="27" customHeight="1">
      <c r="A9" s="17">
        <v>6</v>
      </c>
      <c r="B9" s="13"/>
      <c r="C9" s="15"/>
      <c r="D9" s="12">
        <f t="shared" si="1"/>
        <v>0</v>
      </c>
      <c r="E9" s="23"/>
      <c r="F9" s="15"/>
      <c r="G9" s="15"/>
      <c r="H9" s="15"/>
      <c r="I9" s="10"/>
      <c r="J9" s="24">
        <f t="shared" ref="J9:J18" si="2">K9+L9</f>
        <v>0</v>
      </c>
      <c r="K9" s="24">
        <f t="shared" ref="K9:K18" si="3">SUM(M9:Z9)</f>
        <v>0</v>
      </c>
      <c r="L9" s="25">
        <f t="shared" si="0"/>
        <v>0</v>
      </c>
      <c r="M9" s="16"/>
      <c r="N9" s="16"/>
      <c r="O9" s="25"/>
      <c r="P9" s="24"/>
      <c r="Q9" s="12"/>
      <c r="R9" s="12"/>
      <c r="S9" s="12"/>
      <c r="T9" s="12"/>
      <c r="U9" s="16"/>
      <c r="V9" s="16"/>
      <c r="W9" s="16"/>
      <c r="X9" s="16"/>
      <c r="Y9" s="16"/>
      <c r="Z9" s="16"/>
      <c r="AA9" s="16"/>
      <c r="AB9" s="16"/>
      <c r="AC9" s="16"/>
    </row>
    <row r="10" spans="1:29" s="11" customFormat="1" ht="27" customHeight="1">
      <c r="A10" s="17">
        <v>7</v>
      </c>
      <c r="B10" s="13"/>
      <c r="C10" s="15"/>
      <c r="D10" s="12">
        <f t="shared" si="1"/>
        <v>0</v>
      </c>
      <c r="E10" s="13"/>
      <c r="F10" s="15"/>
      <c r="G10" s="15"/>
      <c r="H10" s="15"/>
      <c r="I10" s="10"/>
      <c r="J10" s="10">
        <f t="shared" si="2"/>
        <v>0</v>
      </c>
      <c r="K10" s="10">
        <f t="shared" si="3"/>
        <v>0</v>
      </c>
      <c r="L10" s="10">
        <f t="shared" si="0"/>
        <v>0</v>
      </c>
      <c r="M10" s="16"/>
      <c r="N10" s="16"/>
      <c r="O10" s="10"/>
      <c r="P10" s="10"/>
      <c r="Q10" s="12"/>
      <c r="R10" s="12"/>
      <c r="S10" s="12"/>
      <c r="T10" s="12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s="11" customFormat="1" ht="27" customHeight="1">
      <c r="A11" s="17">
        <v>8</v>
      </c>
      <c r="B11" s="13"/>
      <c r="C11" s="15"/>
      <c r="D11" s="12">
        <f t="shared" si="1"/>
        <v>0</v>
      </c>
      <c r="E11" s="13"/>
      <c r="F11" s="15"/>
      <c r="G11" s="15"/>
      <c r="H11" s="15"/>
      <c r="I11" s="10"/>
      <c r="J11" s="10">
        <f t="shared" si="2"/>
        <v>0</v>
      </c>
      <c r="K11" s="10">
        <f t="shared" si="3"/>
        <v>0</v>
      </c>
      <c r="L11" s="10">
        <f t="shared" si="0"/>
        <v>0</v>
      </c>
      <c r="M11" s="16"/>
      <c r="N11" s="16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s="11" customFormat="1" ht="27" customHeight="1">
      <c r="A12" s="17">
        <v>9</v>
      </c>
      <c r="B12" s="13"/>
      <c r="C12" s="15"/>
      <c r="D12" s="12">
        <f t="shared" si="1"/>
        <v>0</v>
      </c>
      <c r="E12" s="13"/>
      <c r="F12" s="15"/>
      <c r="G12" s="15"/>
      <c r="H12" s="15"/>
      <c r="I12" s="10"/>
      <c r="J12" s="10">
        <f t="shared" si="2"/>
        <v>0</v>
      </c>
      <c r="K12" s="10">
        <f t="shared" si="3"/>
        <v>0</v>
      </c>
      <c r="L12" s="10">
        <f t="shared" si="0"/>
        <v>0</v>
      </c>
      <c r="M12" s="16"/>
      <c r="N12" s="16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6"/>
      <c r="AC12" s="16"/>
    </row>
    <row r="13" spans="1:29" s="11" customFormat="1" ht="27" customHeight="1">
      <c r="A13" s="17">
        <v>10</v>
      </c>
      <c r="B13" s="13"/>
      <c r="C13" s="15"/>
      <c r="D13" s="12">
        <f t="shared" si="1"/>
        <v>0</v>
      </c>
      <c r="E13" s="13"/>
      <c r="F13" s="15"/>
      <c r="G13" s="15"/>
      <c r="H13" s="15"/>
      <c r="I13" s="10"/>
      <c r="J13" s="10">
        <f>K13+L13</f>
        <v>0</v>
      </c>
      <c r="K13" s="10">
        <f>SUM(M13:Z13)</f>
        <v>0</v>
      </c>
      <c r="L13" s="10">
        <f t="shared" si="0"/>
        <v>0</v>
      </c>
      <c r="M13" s="16"/>
      <c r="N13" s="16"/>
      <c r="O13" s="16"/>
      <c r="P13" s="10"/>
      <c r="Q13" s="12"/>
      <c r="R13" s="12"/>
      <c r="S13" s="12"/>
      <c r="T13" s="12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s="11" customFormat="1" ht="27" customHeight="1">
      <c r="A14" s="17">
        <v>11</v>
      </c>
      <c r="B14" s="13"/>
      <c r="C14" s="15"/>
      <c r="D14" s="12">
        <f t="shared" si="1"/>
        <v>0</v>
      </c>
      <c r="E14" s="13"/>
      <c r="F14" s="15"/>
      <c r="G14" s="15"/>
      <c r="H14" s="15"/>
      <c r="I14" s="10"/>
      <c r="J14" s="10">
        <f t="shared" si="2"/>
        <v>0</v>
      </c>
      <c r="K14" s="10">
        <f t="shared" si="3"/>
        <v>0</v>
      </c>
      <c r="L14" s="10">
        <f t="shared" si="0"/>
        <v>0</v>
      </c>
      <c r="M14" s="16"/>
      <c r="N14" s="16"/>
      <c r="O14" s="16"/>
      <c r="P14" s="10"/>
      <c r="Q14" s="12"/>
      <c r="R14" s="12"/>
      <c r="S14" s="12"/>
      <c r="T14" s="12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s="11" customFormat="1" ht="27" customHeight="1">
      <c r="A15" s="17">
        <v>12</v>
      </c>
      <c r="B15" s="13"/>
      <c r="C15" s="15"/>
      <c r="D15" s="12">
        <f t="shared" si="1"/>
        <v>0</v>
      </c>
      <c r="E15" s="13"/>
      <c r="F15" s="15"/>
      <c r="G15" s="15"/>
      <c r="H15" s="15"/>
      <c r="I15" s="10"/>
      <c r="J15" s="10">
        <f t="shared" si="2"/>
        <v>0</v>
      </c>
      <c r="K15" s="10">
        <f t="shared" si="3"/>
        <v>0</v>
      </c>
      <c r="L15" s="10">
        <f t="shared" si="0"/>
        <v>0</v>
      </c>
      <c r="M15" s="16"/>
      <c r="N15" s="16"/>
      <c r="O15" s="16"/>
      <c r="P15" s="10"/>
      <c r="Q15" s="12"/>
      <c r="R15" s="12"/>
      <c r="S15" s="12"/>
      <c r="T15" s="12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s="11" customFormat="1" ht="27" customHeight="1">
      <c r="A16" s="17">
        <v>13</v>
      </c>
      <c r="B16" s="13"/>
      <c r="C16" s="15"/>
      <c r="D16" s="12">
        <f t="shared" si="1"/>
        <v>0</v>
      </c>
      <c r="E16" s="13"/>
      <c r="F16" s="15"/>
      <c r="G16" s="15"/>
      <c r="H16" s="15"/>
      <c r="I16" s="10"/>
      <c r="J16" s="10">
        <f t="shared" si="2"/>
        <v>0</v>
      </c>
      <c r="K16" s="10">
        <f t="shared" si="3"/>
        <v>0</v>
      </c>
      <c r="L16" s="10">
        <f t="shared" si="0"/>
        <v>0</v>
      </c>
      <c r="M16" s="16"/>
      <c r="N16" s="16"/>
      <c r="O16" s="16"/>
      <c r="P16" s="10"/>
      <c r="Q16" s="12"/>
      <c r="R16" s="12"/>
      <c r="S16" s="12"/>
      <c r="T16" s="12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s="11" customFormat="1" ht="27" customHeight="1">
      <c r="A17" s="17">
        <v>14</v>
      </c>
      <c r="B17" s="13"/>
      <c r="C17" s="15"/>
      <c r="D17" s="12">
        <f t="shared" si="1"/>
        <v>0</v>
      </c>
      <c r="E17" s="13"/>
      <c r="F17" s="15"/>
      <c r="G17" s="15"/>
      <c r="H17" s="15"/>
      <c r="I17" s="10"/>
      <c r="J17" s="10">
        <f t="shared" si="2"/>
        <v>0</v>
      </c>
      <c r="K17" s="10">
        <f t="shared" si="3"/>
        <v>0</v>
      </c>
      <c r="L17" s="10">
        <f t="shared" si="0"/>
        <v>0</v>
      </c>
      <c r="M17" s="16"/>
      <c r="N17" s="16"/>
      <c r="O17" s="16"/>
      <c r="P17" s="10"/>
      <c r="Q17" s="12"/>
      <c r="R17" s="12"/>
      <c r="S17" s="12"/>
      <c r="T17" s="12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s="11" customFormat="1" ht="27" customHeight="1">
      <c r="A18" s="17">
        <v>15</v>
      </c>
      <c r="B18" s="13"/>
      <c r="C18" s="15"/>
      <c r="D18" s="12">
        <f t="shared" si="1"/>
        <v>0</v>
      </c>
      <c r="E18" s="13"/>
      <c r="F18" s="15"/>
      <c r="G18" s="15"/>
      <c r="H18" s="15"/>
      <c r="I18" s="10"/>
      <c r="J18" s="10">
        <f t="shared" si="2"/>
        <v>0</v>
      </c>
      <c r="K18" s="10">
        <f t="shared" si="3"/>
        <v>0</v>
      </c>
      <c r="L18" s="10">
        <f t="shared" si="0"/>
        <v>0</v>
      </c>
      <c r="M18" s="16"/>
      <c r="N18" s="16"/>
      <c r="O18" s="16"/>
      <c r="P18" s="10"/>
      <c r="Q18" s="12"/>
      <c r="R18" s="12"/>
      <c r="S18" s="12"/>
      <c r="T18" s="12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s="11" customFormat="1" ht="27" customHeight="1">
      <c r="A19" s="54"/>
      <c r="B19" s="12">
        <f>SUM(B7:B18)</f>
        <v>0</v>
      </c>
      <c r="C19" s="12">
        <f t="shared" ref="C19:AC19" si="4">SUM(C7:C18)</f>
        <v>0</v>
      </c>
      <c r="D19" s="12">
        <f>SUM(D7:D18)</f>
        <v>0</v>
      </c>
      <c r="E19" s="52">
        <f t="shared" si="4"/>
        <v>0</v>
      </c>
      <c r="F19" s="52">
        <f t="shared" si="4"/>
        <v>0</v>
      </c>
      <c r="G19" s="52">
        <f t="shared" si="4"/>
        <v>0</v>
      </c>
      <c r="H19" s="52">
        <f t="shared" si="4"/>
        <v>0</v>
      </c>
      <c r="I19" s="10">
        <f>L19+K19</f>
        <v>0</v>
      </c>
      <c r="J19" s="52">
        <f t="shared" si="4"/>
        <v>0</v>
      </c>
      <c r="K19" s="52">
        <f t="shared" si="4"/>
        <v>0</v>
      </c>
      <c r="L19" s="52">
        <f t="shared" si="4"/>
        <v>0</v>
      </c>
      <c r="M19" s="52"/>
      <c r="N19" s="52">
        <f t="shared" si="4"/>
        <v>0</v>
      </c>
      <c r="O19" s="52">
        <f t="shared" si="4"/>
        <v>0</v>
      </c>
      <c r="P19" s="52"/>
      <c r="Q19" s="52">
        <f t="shared" si="4"/>
        <v>0</v>
      </c>
      <c r="R19" s="52">
        <f t="shared" si="4"/>
        <v>0</v>
      </c>
      <c r="S19" s="52">
        <f>SUM(S7:S18)</f>
        <v>0</v>
      </c>
      <c r="T19" s="52">
        <f>SUM(T7:T18)</f>
        <v>0</v>
      </c>
      <c r="U19" s="52">
        <f>SUM(U7:U18)</f>
        <v>0</v>
      </c>
      <c r="V19" s="52">
        <f t="shared" si="4"/>
        <v>0</v>
      </c>
      <c r="W19" s="53">
        <f t="shared" si="4"/>
        <v>0</v>
      </c>
      <c r="X19" s="52">
        <f t="shared" si="4"/>
        <v>0</v>
      </c>
      <c r="Y19" s="52">
        <f t="shared" si="4"/>
        <v>0</v>
      </c>
      <c r="Z19" s="52">
        <f t="shared" si="4"/>
        <v>0</v>
      </c>
      <c r="AA19" s="52">
        <f t="shared" si="4"/>
        <v>0</v>
      </c>
      <c r="AB19" s="52">
        <f t="shared" si="4"/>
        <v>0</v>
      </c>
      <c r="AC19" s="52">
        <f t="shared" si="4"/>
        <v>0</v>
      </c>
    </row>
    <row r="20" spans="1:29" s="11" customFormat="1" ht="27" customHeight="1">
      <c r="A20" s="48"/>
      <c r="B20" s="44">
        <f>B6+B19</f>
        <v>0</v>
      </c>
      <c r="C20" s="44">
        <f>C6+C19</f>
        <v>0</v>
      </c>
      <c r="D20" s="44">
        <f>D6+D19</f>
        <v>0</v>
      </c>
      <c r="E20" s="578" t="s">
        <v>3</v>
      </c>
      <c r="F20" s="579"/>
      <c r="G20" s="579"/>
      <c r="H20" s="580"/>
      <c r="I20" s="47">
        <f>I19+I6</f>
        <v>0</v>
      </c>
      <c r="J20" s="44">
        <f>SUM(J9:J18)</f>
        <v>0</v>
      </c>
      <c r="K20" s="44">
        <f>K19+K6</f>
        <v>0</v>
      </c>
      <c r="L20" s="44">
        <f t="shared" ref="L20:AC20" si="5">L6+L19</f>
        <v>0</v>
      </c>
      <c r="M20" s="44">
        <f t="shared" si="5"/>
        <v>0</v>
      </c>
      <c r="N20" s="44">
        <f t="shared" si="5"/>
        <v>0</v>
      </c>
      <c r="O20" s="44">
        <f t="shared" si="5"/>
        <v>0</v>
      </c>
      <c r="P20" s="44">
        <f t="shared" si="5"/>
        <v>0</v>
      </c>
      <c r="Q20" s="44">
        <f t="shared" si="5"/>
        <v>0</v>
      </c>
      <c r="R20" s="44">
        <f t="shared" si="5"/>
        <v>0</v>
      </c>
      <c r="S20" s="44">
        <f t="shared" si="5"/>
        <v>0</v>
      </c>
      <c r="T20" s="44">
        <f t="shared" si="5"/>
        <v>0</v>
      </c>
      <c r="U20" s="44">
        <f t="shared" si="5"/>
        <v>0</v>
      </c>
      <c r="V20" s="44">
        <f t="shared" si="5"/>
        <v>0</v>
      </c>
      <c r="W20" s="44">
        <f t="shared" si="5"/>
        <v>0</v>
      </c>
      <c r="X20" s="44">
        <f t="shared" si="5"/>
        <v>0</v>
      </c>
      <c r="Y20" s="44">
        <f t="shared" si="5"/>
        <v>0</v>
      </c>
      <c r="Z20" s="44">
        <f t="shared" si="5"/>
        <v>0</v>
      </c>
      <c r="AA20" s="44">
        <f t="shared" si="5"/>
        <v>0</v>
      </c>
      <c r="AB20" s="44">
        <f t="shared" si="5"/>
        <v>0</v>
      </c>
      <c r="AC20" s="44">
        <f t="shared" si="5"/>
        <v>0</v>
      </c>
    </row>
    <row r="21" spans="1:29" s="9" customFormat="1" ht="27" customHeight="1">
      <c r="A21" s="573" t="s">
        <v>18</v>
      </c>
      <c r="B21" s="574"/>
      <c r="C21" s="574"/>
      <c r="D21" s="575"/>
      <c r="E21" s="17"/>
      <c r="F21" s="17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7"/>
      <c r="X21" s="17"/>
      <c r="Y21" s="18"/>
      <c r="Z21" s="18"/>
      <c r="AA21" s="18"/>
      <c r="AB21" s="18"/>
      <c r="AC21" s="18"/>
    </row>
    <row r="22" spans="1:29" s="19" customFormat="1" ht="27" customHeight="1">
      <c r="C22" s="20" t="s">
        <v>21</v>
      </c>
      <c r="I22" s="19">
        <f>I19</f>
        <v>0</v>
      </c>
      <c r="J22" s="19">
        <f t="shared" ref="J22:AC22" si="6">J19</f>
        <v>0</v>
      </c>
      <c r="K22" s="19">
        <f t="shared" si="6"/>
        <v>0</v>
      </c>
      <c r="L22" s="19">
        <f t="shared" si="6"/>
        <v>0</v>
      </c>
      <c r="M22" s="19">
        <f t="shared" si="6"/>
        <v>0</v>
      </c>
      <c r="N22" s="19">
        <f t="shared" si="6"/>
        <v>0</v>
      </c>
      <c r="O22" s="19">
        <f t="shared" si="6"/>
        <v>0</v>
      </c>
      <c r="P22" s="19">
        <f t="shared" si="6"/>
        <v>0</v>
      </c>
      <c r="Q22" s="19">
        <f t="shared" si="6"/>
        <v>0</v>
      </c>
      <c r="R22" s="19">
        <f t="shared" si="6"/>
        <v>0</v>
      </c>
      <c r="S22" s="19">
        <f t="shared" si="6"/>
        <v>0</v>
      </c>
      <c r="T22" s="19">
        <f t="shared" si="6"/>
        <v>0</v>
      </c>
      <c r="U22" s="19">
        <f t="shared" si="6"/>
        <v>0</v>
      </c>
      <c r="V22" s="19">
        <f t="shared" si="6"/>
        <v>0</v>
      </c>
      <c r="W22" s="19">
        <f t="shared" si="6"/>
        <v>0</v>
      </c>
      <c r="X22" s="19">
        <f t="shared" si="6"/>
        <v>0</v>
      </c>
      <c r="Y22" s="19">
        <f t="shared" si="6"/>
        <v>0</v>
      </c>
      <c r="Z22" s="19">
        <f t="shared" si="6"/>
        <v>0</v>
      </c>
      <c r="AA22" s="19">
        <f t="shared" si="6"/>
        <v>0</v>
      </c>
      <c r="AB22" s="19">
        <f t="shared" si="6"/>
        <v>0</v>
      </c>
      <c r="AC22" s="19">
        <f t="shared" si="6"/>
        <v>0</v>
      </c>
    </row>
    <row r="23" spans="1:29" ht="27" customHeight="1">
      <c r="F23" s="6"/>
      <c r="G23" s="6"/>
    </row>
  </sheetData>
  <mergeCells count="33">
    <mergeCell ref="L1:N1"/>
    <mergeCell ref="O1:P1"/>
    <mergeCell ref="B2:C2"/>
    <mergeCell ref="D2:E2"/>
    <mergeCell ref="A3:A5"/>
    <mergeCell ref="C3:D3"/>
    <mergeCell ref="E3:E5"/>
    <mergeCell ref="F3:F5"/>
    <mergeCell ref="G3:G5"/>
    <mergeCell ref="H3:H5"/>
    <mergeCell ref="AA3:AC3"/>
    <mergeCell ref="M4:M5"/>
    <mergeCell ref="S3:U3"/>
    <mergeCell ref="B4:B5"/>
    <mergeCell ref="C4:C5"/>
    <mergeCell ref="D4:D5"/>
    <mergeCell ref="I4:I5"/>
    <mergeCell ref="K4:K5"/>
    <mergeCell ref="L4:L5"/>
    <mergeCell ref="Z4:Z5"/>
    <mergeCell ref="R4:R5"/>
    <mergeCell ref="A21:D21"/>
    <mergeCell ref="V4:V5"/>
    <mergeCell ref="W4:W5"/>
    <mergeCell ref="X4:X5"/>
    <mergeCell ref="Y4:Y5"/>
    <mergeCell ref="E20:H20"/>
    <mergeCell ref="N4:N5"/>
    <mergeCell ref="O4:O5"/>
    <mergeCell ref="P4:P5"/>
    <mergeCell ref="Q4:Q5"/>
    <mergeCell ref="J3:J5"/>
    <mergeCell ref="K3:L3"/>
  </mergeCells>
  <printOptions verticalCentered="1"/>
  <pageMargins left="0" right="0" top="0" bottom="0" header="0" footer="0"/>
  <pageSetup paperSize="9" scale="26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J35"/>
  <sheetViews>
    <sheetView rightToLeft="1" view="pageBreakPreview" topLeftCell="A22" zoomScale="96" zoomScaleNormal="90" zoomScaleSheetLayoutView="96" workbookViewId="0">
      <selection activeCell="F29" sqref="F29"/>
    </sheetView>
  </sheetViews>
  <sheetFormatPr baseColWidth="10" defaultColWidth="9" defaultRowHeight="15" customHeight="1"/>
  <cols>
    <col min="1" max="1" width="7.140625" style="164" customWidth="1"/>
    <col min="2" max="2" width="5.85546875" style="164" customWidth="1"/>
    <col min="3" max="3" width="15.42578125" style="164" customWidth="1"/>
    <col min="4" max="4" width="0.140625" style="164" hidden="1" customWidth="1"/>
    <col min="5" max="5" width="16.140625" style="164" customWidth="1"/>
    <col min="6" max="6" width="20" style="164" customWidth="1"/>
    <col min="7" max="7" width="14.42578125" style="164" customWidth="1"/>
    <col min="8" max="8" width="14.28515625" style="164" customWidth="1"/>
    <col min="9" max="9" width="1.5703125" style="164" customWidth="1"/>
    <col min="10" max="10" width="9" style="164" customWidth="1"/>
    <col min="11" max="16384" width="9" style="164"/>
  </cols>
  <sheetData>
    <row r="1" spans="1:8" s="147" customFormat="1" ht="18" customHeight="1">
      <c r="A1" s="704" t="s">
        <v>163</v>
      </c>
      <c r="B1" s="704"/>
      <c r="C1" s="704"/>
      <c r="D1" s="704"/>
      <c r="E1" s="704"/>
      <c r="F1" s="704"/>
      <c r="G1" s="704"/>
      <c r="H1" s="704"/>
    </row>
    <row r="2" spans="1:8" s="147" customFormat="1" ht="24.75" customHeight="1">
      <c r="A2" s="703" t="str">
        <f>'الوضعية المالية الموقوفة'!B2</f>
        <v>المديرية العامة للخزينة والمحاسبة</v>
      </c>
      <c r="B2" s="703"/>
      <c r="C2" s="703"/>
      <c r="D2" s="703"/>
      <c r="E2" s="174"/>
      <c r="F2" s="174"/>
      <c r="G2" s="174"/>
      <c r="H2" s="174"/>
    </row>
    <row r="3" spans="1:8" s="147" customFormat="1" ht="16.5" customHeight="1">
      <c r="A3" s="703" t="str">
        <f>'الوضعية المالية الموقوفة'!B3</f>
        <v xml:space="preserve">المديرية الجهوية للخزينة </v>
      </c>
      <c r="B3" s="703"/>
      <c r="C3" s="703"/>
      <c r="D3" s="703"/>
      <c r="E3" s="175"/>
      <c r="F3" s="174"/>
      <c r="G3" s="174"/>
      <c r="H3" s="176" t="s">
        <v>193</v>
      </c>
    </row>
    <row r="4" spans="1:8" s="147" customFormat="1" ht="21.75" customHeight="1">
      <c r="A4" s="770" t="str">
        <f>'الوضعية المالية الموقوفة'!B4</f>
        <v>خزينة ولاية :</v>
      </c>
      <c r="B4" s="770"/>
      <c r="C4" s="703" t="str">
        <f>'معطيات المؤسسة '!C7:D7</f>
        <v xml:space="preserve">ام البواقي </v>
      </c>
      <c r="D4" s="703"/>
      <c r="E4" s="175"/>
      <c r="F4" s="174"/>
      <c r="G4" s="174"/>
      <c r="H4" s="174"/>
    </row>
    <row r="5" spans="1:8" s="147" customFormat="1" ht="18.75" customHeight="1">
      <c r="A5" s="703" t="str">
        <f>'الوضعية المالية الموقوفة'!B5</f>
        <v>عون محاسب لدى مركز متوسطة :</v>
      </c>
      <c r="B5" s="703"/>
      <c r="C5" s="703"/>
      <c r="D5" s="770" t="str">
        <f>'معطيات المؤسسة '!C8</f>
        <v>بلحاتم رابح -عين مليلة-</v>
      </c>
      <c r="E5" s="770"/>
      <c r="F5" s="770"/>
      <c r="G5" s="174"/>
      <c r="H5" s="174"/>
    </row>
    <row r="6" spans="1:8" s="147" customFormat="1" ht="21.75" customHeight="1" thickBot="1">
      <c r="A6" s="771" t="str">
        <f>'الوضعية المالية الموقوفة'!B6</f>
        <v>رمز الآمر بالصرف:</v>
      </c>
      <c r="B6" s="771"/>
      <c r="C6" s="771"/>
      <c r="D6" s="771" t="str">
        <f>'معطيات المؤسسة '!C9</f>
        <v>5.08.04.130</v>
      </c>
      <c r="E6" s="771"/>
      <c r="F6" s="174"/>
      <c r="G6" s="174"/>
      <c r="H6" s="174"/>
    </row>
    <row r="7" spans="1:8" s="147" customFormat="1" ht="29.25" customHeight="1" thickBot="1">
      <c r="A7" s="775" t="s">
        <v>194</v>
      </c>
      <c r="B7" s="715"/>
      <c r="C7" s="715"/>
      <c r="D7" s="715"/>
      <c r="E7" s="715"/>
      <c r="F7" s="715"/>
      <c r="G7" s="715"/>
      <c r="H7" s="776"/>
    </row>
    <row r="8" spans="1:8" s="153" customFormat="1" ht="24.95" customHeight="1" thickTop="1" thickBot="1">
      <c r="A8" s="779" t="s">
        <v>195</v>
      </c>
      <c r="B8" s="777" t="s">
        <v>196</v>
      </c>
      <c r="C8" s="768"/>
      <c r="D8" s="768" t="s">
        <v>197</v>
      </c>
      <c r="E8" s="768" t="s">
        <v>198</v>
      </c>
      <c r="F8" s="768" t="s">
        <v>199</v>
      </c>
      <c r="G8" s="768" t="s">
        <v>0</v>
      </c>
      <c r="H8" s="768" t="s">
        <v>1</v>
      </c>
    </row>
    <row r="9" spans="1:8" s="153" customFormat="1" ht="27.75" customHeight="1" thickTop="1" thickBot="1">
      <c r="A9" s="779"/>
      <c r="B9" s="778"/>
      <c r="C9" s="769"/>
      <c r="D9" s="769"/>
      <c r="E9" s="769"/>
      <c r="F9" s="769"/>
      <c r="G9" s="769"/>
      <c r="H9" s="769"/>
    </row>
    <row r="10" spans="1:8" s="153" customFormat="1" ht="23.25" customHeight="1" thickTop="1" thickBot="1">
      <c r="A10" s="707" t="s">
        <v>200</v>
      </c>
      <c r="B10" s="177">
        <v>1</v>
      </c>
      <c r="C10" s="178" t="s">
        <v>72</v>
      </c>
      <c r="D10" s="179">
        <f>'ادخال نفقات '!E10</f>
        <v>0</v>
      </c>
      <c r="E10" s="180">
        <v>0</v>
      </c>
      <c r="F10" s="181">
        <f>D10+E10</f>
        <v>0</v>
      </c>
      <c r="G10" s="181">
        <f>'ادخال نفقات '!H10</f>
        <v>0</v>
      </c>
      <c r="H10" s="182">
        <f>F10-G10</f>
        <v>0</v>
      </c>
    </row>
    <row r="11" spans="1:8" s="153" customFormat="1" ht="21.75" customHeight="1" thickTop="1" thickBot="1">
      <c r="A11" s="780"/>
      <c r="B11" s="184">
        <v>2</v>
      </c>
      <c r="C11" s="185" t="s">
        <v>201</v>
      </c>
      <c r="D11" s="186">
        <f>'ادخال نفقات '!E13</f>
        <v>0</v>
      </c>
      <c r="E11" s="187">
        <v>70</v>
      </c>
      <c r="F11" s="188">
        <f t="shared" ref="F11:F27" si="0">D11+E11</f>
        <v>70</v>
      </c>
      <c r="G11" s="181">
        <f>'ادخال نفقات '!H13</f>
        <v>0</v>
      </c>
      <c r="H11" s="189">
        <f t="shared" ref="H11:H27" si="1">F11-G11</f>
        <v>70</v>
      </c>
    </row>
    <row r="12" spans="1:8" s="153" customFormat="1" ht="24.95" customHeight="1" thickTop="1" thickBot="1">
      <c r="A12" s="780"/>
      <c r="B12" s="184">
        <v>3</v>
      </c>
      <c r="C12" s="190" t="s">
        <v>202</v>
      </c>
      <c r="D12" s="186">
        <f>'ادخال نفقات '!E20</f>
        <v>0</v>
      </c>
      <c r="E12" s="180">
        <v>0</v>
      </c>
      <c r="F12" s="188">
        <f t="shared" si="0"/>
        <v>0</v>
      </c>
      <c r="G12" s="181">
        <f>'ادخال نفقات '!H20</f>
        <v>0</v>
      </c>
      <c r="H12" s="189">
        <f t="shared" si="1"/>
        <v>0</v>
      </c>
    </row>
    <row r="13" spans="1:8" s="153" customFormat="1" ht="24.95" customHeight="1" thickTop="1" thickBot="1">
      <c r="A13" s="780"/>
      <c r="B13" s="184">
        <v>4</v>
      </c>
      <c r="C13" s="190" t="s">
        <v>203</v>
      </c>
      <c r="D13" s="186">
        <f>'ادخال نفقات '!E27</f>
        <v>0</v>
      </c>
      <c r="E13" s="187">
        <v>0</v>
      </c>
      <c r="F13" s="188">
        <f t="shared" si="0"/>
        <v>0</v>
      </c>
      <c r="G13" s="181">
        <f>'ادخال نفقات '!H27</f>
        <v>0</v>
      </c>
      <c r="H13" s="189">
        <f t="shared" si="1"/>
        <v>0</v>
      </c>
    </row>
    <row r="14" spans="1:8" s="153" customFormat="1" ht="24.95" customHeight="1" thickTop="1" thickBot="1">
      <c r="A14" s="780"/>
      <c r="B14" s="184">
        <v>5</v>
      </c>
      <c r="C14" s="190" t="s">
        <v>56</v>
      </c>
      <c r="D14" s="186">
        <f>'ادخال نفقات '!E33</f>
        <v>0</v>
      </c>
      <c r="E14" s="180">
        <v>0</v>
      </c>
      <c r="F14" s="188">
        <f t="shared" si="0"/>
        <v>0</v>
      </c>
      <c r="G14" s="181">
        <f>'ادخال نفقات '!H33</f>
        <v>0</v>
      </c>
      <c r="H14" s="189">
        <f t="shared" si="1"/>
        <v>0</v>
      </c>
    </row>
    <row r="15" spans="1:8" s="153" customFormat="1" ht="24.95" customHeight="1" thickTop="1" thickBot="1">
      <c r="A15" s="780"/>
      <c r="B15" s="184">
        <v>6</v>
      </c>
      <c r="C15" s="190" t="s">
        <v>204</v>
      </c>
      <c r="D15" s="186">
        <v>2369662</v>
      </c>
      <c r="E15" s="187">
        <v>0</v>
      </c>
      <c r="F15" s="188">
        <f t="shared" si="0"/>
        <v>2369662</v>
      </c>
      <c r="G15" s="181">
        <f>'ادخال نفقات '!H37</f>
        <v>0</v>
      </c>
      <c r="H15" s="189">
        <f t="shared" si="1"/>
        <v>2369662</v>
      </c>
    </row>
    <row r="16" spans="1:8" s="153" customFormat="1" ht="24.95" customHeight="1" thickTop="1" thickBot="1">
      <c r="A16" s="780"/>
      <c r="B16" s="184">
        <v>7</v>
      </c>
      <c r="C16" s="190" t="s">
        <v>205</v>
      </c>
      <c r="D16" s="186">
        <f>'ادخال نفقات '!E38</f>
        <v>0</v>
      </c>
      <c r="E16" s="180">
        <v>0</v>
      </c>
      <c r="F16" s="188">
        <f t="shared" si="0"/>
        <v>0</v>
      </c>
      <c r="G16" s="181">
        <f>'ادخال نفقات '!H38</f>
        <v>0</v>
      </c>
      <c r="H16" s="189">
        <f t="shared" si="1"/>
        <v>0</v>
      </c>
    </row>
    <row r="17" spans="1:10" s="153" customFormat="1" ht="24.95" customHeight="1" thickTop="1" thickBot="1">
      <c r="A17" s="780"/>
      <c r="B17" s="184">
        <v>8</v>
      </c>
      <c r="C17" s="190" t="s">
        <v>206</v>
      </c>
      <c r="D17" s="186">
        <f>'ادخال نفقات '!E39</f>
        <v>0</v>
      </c>
      <c r="E17" s="187">
        <v>0</v>
      </c>
      <c r="F17" s="188">
        <f t="shared" si="0"/>
        <v>0</v>
      </c>
      <c r="G17" s="181">
        <f>'ادخال نفقات '!H39</f>
        <v>0</v>
      </c>
      <c r="H17" s="189">
        <f t="shared" si="1"/>
        <v>0</v>
      </c>
    </row>
    <row r="18" spans="1:10" s="153" customFormat="1" ht="24.95" customHeight="1" thickTop="1" thickBot="1">
      <c r="A18" s="780"/>
      <c r="B18" s="184">
        <v>9</v>
      </c>
      <c r="C18" s="190" t="s">
        <v>60</v>
      </c>
      <c r="D18" s="186">
        <f>'ادخال نفقات '!E40</f>
        <v>0</v>
      </c>
      <c r="E18" s="180">
        <v>0</v>
      </c>
      <c r="F18" s="188">
        <f t="shared" si="0"/>
        <v>0</v>
      </c>
      <c r="G18" s="181">
        <f>'ادخال نفقات '!H40</f>
        <v>0</v>
      </c>
      <c r="H18" s="189">
        <f t="shared" si="1"/>
        <v>0</v>
      </c>
    </row>
    <row r="19" spans="1:10" s="153" customFormat="1" ht="24.95" customHeight="1" thickTop="1" thickBot="1">
      <c r="A19" s="780"/>
      <c r="B19" s="184">
        <v>10</v>
      </c>
      <c r="C19" s="190" t="s">
        <v>61</v>
      </c>
      <c r="D19" s="186">
        <f>'ادخال نفقات '!E46</f>
        <v>0</v>
      </c>
      <c r="E19" s="187">
        <v>0</v>
      </c>
      <c r="F19" s="188">
        <f t="shared" si="0"/>
        <v>0</v>
      </c>
      <c r="G19" s="181">
        <f>'ادخال نفقات '!H46</f>
        <v>0</v>
      </c>
      <c r="H19" s="189">
        <f t="shared" si="1"/>
        <v>0</v>
      </c>
    </row>
    <row r="20" spans="1:10" s="153" customFormat="1" ht="37.5" customHeight="1" thickTop="1" thickBot="1">
      <c r="A20" s="780"/>
      <c r="B20" s="184">
        <v>11</v>
      </c>
      <c r="C20" s="191" t="s">
        <v>207</v>
      </c>
      <c r="D20" s="186">
        <f>'ادخال نفقات '!E55</f>
        <v>0</v>
      </c>
      <c r="E20" s="180">
        <v>0</v>
      </c>
      <c r="F20" s="188">
        <f t="shared" si="0"/>
        <v>0</v>
      </c>
      <c r="G20" s="181">
        <f>'ادخال نفقات '!H55</f>
        <v>0</v>
      </c>
      <c r="H20" s="189">
        <f t="shared" si="1"/>
        <v>0</v>
      </c>
    </row>
    <row r="21" spans="1:10" s="153" customFormat="1" ht="24.95" customHeight="1" thickTop="1" thickBot="1">
      <c r="A21" s="780"/>
      <c r="B21" s="184">
        <v>12</v>
      </c>
      <c r="C21" s="190" t="s">
        <v>63</v>
      </c>
      <c r="D21" s="186">
        <f>'ادخال نفقات '!E56</f>
        <v>0</v>
      </c>
      <c r="E21" s="187">
        <v>0</v>
      </c>
      <c r="F21" s="188">
        <f t="shared" si="0"/>
        <v>0</v>
      </c>
      <c r="G21" s="181">
        <f>'ادخال نفقات '!H56</f>
        <v>0</v>
      </c>
      <c r="H21" s="189">
        <f t="shared" si="1"/>
        <v>0</v>
      </c>
    </row>
    <row r="22" spans="1:10" s="153" customFormat="1" ht="31.5" customHeight="1" thickTop="1" thickBot="1">
      <c r="A22" s="780"/>
      <c r="B22" s="184">
        <v>13</v>
      </c>
      <c r="C22" s="192" t="s">
        <v>208</v>
      </c>
      <c r="D22" s="186">
        <f>'ادخال نفقات '!E59</f>
        <v>0</v>
      </c>
      <c r="E22" s="180">
        <v>0</v>
      </c>
      <c r="F22" s="188">
        <f>D22+E22+45000</f>
        <v>45000</v>
      </c>
      <c r="G22" s="181">
        <f>150000+75000</f>
        <v>225000</v>
      </c>
      <c r="H22" s="189">
        <f t="shared" si="1"/>
        <v>-180000</v>
      </c>
    </row>
    <row r="23" spans="1:10" s="153" customFormat="1" ht="44.25" customHeight="1" thickTop="1" thickBot="1">
      <c r="A23" s="780"/>
      <c r="B23" s="184">
        <v>14</v>
      </c>
      <c r="C23" s="192" t="s">
        <v>209</v>
      </c>
      <c r="D23" s="186">
        <f>'ادخال نفقات '!E62</f>
        <v>0</v>
      </c>
      <c r="E23" s="187">
        <v>0</v>
      </c>
      <c r="F23" s="188">
        <f t="shared" si="0"/>
        <v>0</v>
      </c>
      <c r="G23" s="181">
        <f>'ادخال نفقات '!H62</f>
        <v>0</v>
      </c>
      <c r="H23" s="189">
        <f t="shared" si="1"/>
        <v>0</v>
      </c>
    </row>
    <row r="24" spans="1:10" s="153" customFormat="1" ht="48" customHeight="1" thickTop="1" thickBot="1">
      <c r="A24" s="780"/>
      <c r="B24" s="184">
        <v>15</v>
      </c>
      <c r="C24" s="192" t="s">
        <v>210</v>
      </c>
      <c r="D24" s="186">
        <f>'ادخال نفقات '!E67</f>
        <v>0</v>
      </c>
      <c r="E24" s="180">
        <v>0</v>
      </c>
      <c r="F24" s="188">
        <f t="shared" si="0"/>
        <v>0</v>
      </c>
      <c r="G24" s="181">
        <f>'ادخال نفقات '!H67</f>
        <v>0</v>
      </c>
      <c r="H24" s="189">
        <f t="shared" si="1"/>
        <v>0</v>
      </c>
    </row>
    <row r="25" spans="1:10" s="153" customFormat="1" ht="33" customHeight="1" thickTop="1" thickBot="1">
      <c r="A25" s="780"/>
      <c r="B25" s="184">
        <v>16</v>
      </c>
      <c r="C25" s="192" t="s">
        <v>211</v>
      </c>
      <c r="D25" s="186">
        <f>'ادخال نفقات '!E68</f>
        <v>0</v>
      </c>
      <c r="E25" s="187">
        <v>0</v>
      </c>
      <c r="F25" s="188">
        <f t="shared" si="0"/>
        <v>0</v>
      </c>
      <c r="G25" s="181">
        <f>'ادخال نفقات '!H68</f>
        <v>0</v>
      </c>
      <c r="H25" s="189">
        <f t="shared" si="1"/>
        <v>0</v>
      </c>
    </row>
    <row r="26" spans="1:10" s="153" customFormat="1" ht="36.75" customHeight="1" thickTop="1" thickBot="1">
      <c r="A26" s="183" t="s">
        <v>212</v>
      </c>
      <c r="B26" s="184">
        <v>1</v>
      </c>
      <c r="C26" s="192" t="s">
        <v>213</v>
      </c>
      <c r="D26" s="186">
        <f>'ادخال نفقات '!E71</f>
        <v>0</v>
      </c>
      <c r="E26" s="180">
        <v>0</v>
      </c>
      <c r="F26" s="188">
        <f t="shared" si="0"/>
        <v>0</v>
      </c>
      <c r="G26" s="181">
        <f>'ادخال نفقات '!H71</f>
        <v>0</v>
      </c>
      <c r="H26" s="189">
        <f t="shared" si="1"/>
        <v>0</v>
      </c>
    </row>
    <row r="27" spans="1:10" s="153" customFormat="1" ht="24.75" hidden="1" customHeight="1" thickTop="1" thickBot="1">
      <c r="A27" s="780" t="s">
        <v>214</v>
      </c>
      <c r="B27" s="184">
        <v>1</v>
      </c>
      <c r="C27" s="192" t="s">
        <v>215</v>
      </c>
      <c r="D27" s="186">
        <f>'ادخال نفقات '!E72</f>
        <v>0</v>
      </c>
      <c r="E27" s="187">
        <v>0</v>
      </c>
      <c r="F27" s="188">
        <f t="shared" si="0"/>
        <v>0</v>
      </c>
      <c r="G27" s="181">
        <f>'ادخال نفقات '!H72</f>
        <v>0</v>
      </c>
      <c r="H27" s="189">
        <f t="shared" si="1"/>
        <v>0</v>
      </c>
    </row>
    <row r="28" spans="1:10" s="153" customFormat="1" ht="24.75" hidden="1" customHeight="1" thickTop="1" thickBot="1">
      <c r="A28" s="780"/>
      <c r="B28" s="184">
        <v>2</v>
      </c>
      <c r="C28" s="192" t="s">
        <v>73</v>
      </c>
      <c r="D28" s="186">
        <v>163180</v>
      </c>
      <c r="E28" s="180">
        <v>0</v>
      </c>
      <c r="F28" s="193"/>
      <c r="G28" s="181"/>
      <c r="H28" s="194"/>
    </row>
    <row r="29" spans="1:10" s="160" customFormat="1" ht="24.95" customHeight="1" thickTop="1" thickBot="1">
      <c r="A29" s="195"/>
      <c r="B29" s="773" t="s">
        <v>216</v>
      </c>
      <c r="C29" s="774"/>
      <c r="D29" s="196">
        <f>SUM(D10:D28)</f>
        <v>2532842</v>
      </c>
      <c r="E29" s="196">
        <f>SUM(E10:E28)</f>
        <v>70</v>
      </c>
      <c r="F29" s="197">
        <f>SUM(F10:F28)</f>
        <v>2414732</v>
      </c>
      <c r="G29" s="197">
        <f>SUM(G10:G28)</f>
        <v>225000</v>
      </c>
      <c r="H29" s="198">
        <f>SUM(H10:H28)</f>
        <v>2189732</v>
      </c>
      <c r="I29" s="199"/>
      <c r="J29" s="199"/>
    </row>
    <row r="30" spans="1:10" s="160" customFormat="1" ht="24.95" customHeight="1" thickTop="1">
      <c r="A30" s="199"/>
      <c r="B30" s="200"/>
      <c r="C30" s="200"/>
      <c r="D30" s="201"/>
      <c r="E30" s="756" t="str">
        <f>'معطيات المؤسسة '!B12</f>
        <v xml:space="preserve">عين مليلة في : </v>
      </c>
      <c r="F30" s="756"/>
      <c r="G30" s="772">
        <f>'معطيات المؤسسة '!C12</f>
        <v>46022</v>
      </c>
      <c r="H30" s="772"/>
      <c r="I30" s="202"/>
      <c r="J30" s="202"/>
    </row>
    <row r="31" spans="1:10" ht="18.75">
      <c r="C31" s="503" t="s">
        <v>217</v>
      </c>
      <c r="D31" s="166"/>
      <c r="E31" s="166"/>
      <c r="F31" s="712" t="s">
        <v>320</v>
      </c>
      <c r="G31" s="712"/>
      <c r="H31" s="166"/>
    </row>
    <row r="32" spans="1:10">
      <c r="C32" s="203"/>
      <c r="D32" s="204"/>
      <c r="E32" s="204"/>
      <c r="G32" s="205"/>
    </row>
    <row r="33" spans="3:8">
      <c r="C33" s="203"/>
      <c r="G33" s="205"/>
      <c r="H33" s="166"/>
    </row>
    <row r="34" spans="3:8">
      <c r="C34" s="203"/>
      <c r="H34" s="166"/>
    </row>
    <row r="35" spans="3:8">
      <c r="C35" s="203"/>
      <c r="D35" s="205"/>
      <c r="H35" s="166"/>
    </row>
  </sheetData>
  <mergeCells count="23">
    <mergeCell ref="G30:H30"/>
    <mergeCell ref="F31:G31"/>
    <mergeCell ref="B29:C29"/>
    <mergeCell ref="A2:D2"/>
    <mergeCell ref="A3:D3"/>
    <mergeCell ref="A7:H7"/>
    <mergeCell ref="B8:C9"/>
    <mergeCell ref="A8:A9"/>
    <mergeCell ref="A10:A25"/>
    <mergeCell ref="A27:A28"/>
    <mergeCell ref="H8:H9"/>
    <mergeCell ref="A4:B4"/>
    <mergeCell ref="C4:D4"/>
    <mergeCell ref="D8:D9"/>
    <mergeCell ref="E8:E9"/>
    <mergeCell ref="E30:F30"/>
    <mergeCell ref="A1:H1"/>
    <mergeCell ref="F8:F9"/>
    <mergeCell ref="A5:C5"/>
    <mergeCell ref="D5:F5"/>
    <mergeCell ref="A6:C6"/>
    <mergeCell ref="D6:E6"/>
    <mergeCell ref="G8:G9"/>
  </mergeCells>
  <pageMargins left="0.19685039370078741" right="0.19685039370078741" top="0.19685039370078741" bottom="0.35433070866141736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1:G24"/>
  <sheetViews>
    <sheetView rightToLeft="1" view="pageBreakPreview" zoomScale="60" zoomScaleNormal="100" workbookViewId="0">
      <selection activeCell="D22" sqref="D22"/>
    </sheetView>
  </sheetViews>
  <sheetFormatPr baseColWidth="10" defaultColWidth="9" defaultRowHeight="15" customHeight="1"/>
  <cols>
    <col min="1" max="1" width="1.5703125" style="164" customWidth="1"/>
    <col min="2" max="2" width="14.28515625" style="164" customWidth="1"/>
    <col min="3" max="3" width="17.5703125" style="164" customWidth="1"/>
    <col min="4" max="4" width="26.140625" style="164" customWidth="1"/>
    <col min="5" max="5" width="14.28515625" style="164" customWidth="1"/>
    <col min="6" max="6" width="18.85546875" style="164" customWidth="1"/>
    <col min="7" max="7" width="15.42578125" style="164" customWidth="1"/>
    <col min="8" max="8" width="1.5703125" style="164" customWidth="1"/>
    <col min="9" max="9" width="9" style="164" customWidth="1"/>
    <col min="10" max="16384" width="9" style="164"/>
  </cols>
  <sheetData>
    <row r="1" spans="2:7" s="147" customFormat="1" ht="22.5">
      <c r="B1" s="781" t="s">
        <v>163</v>
      </c>
      <c r="C1" s="781"/>
      <c r="D1" s="781"/>
      <c r="E1" s="781"/>
      <c r="F1" s="781"/>
      <c r="G1" s="781"/>
    </row>
    <row r="2" spans="2:7" s="147" customFormat="1" ht="9.9499999999999993" customHeight="1"/>
    <row r="3" spans="2:7" s="147" customFormat="1" ht="19.5" customHeight="1">
      <c r="B3" s="206" t="str">
        <f>'الوضعية المالية الموقوفة'!B2</f>
        <v>المديرية العامة للخزينة والمحاسبة</v>
      </c>
      <c r="C3" s="207"/>
      <c r="D3" s="208"/>
      <c r="E3" s="209"/>
      <c r="F3" s="209"/>
      <c r="G3" s="209"/>
    </row>
    <row r="4" spans="2:7" s="147" customFormat="1" ht="19.5" customHeight="1">
      <c r="B4" s="206" t="str">
        <f>'الوضعية المالية الموقوفة'!B3</f>
        <v xml:space="preserve">المديرية الجهوية للخزينة </v>
      </c>
      <c r="C4" s="207"/>
      <c r="D4" s="208"/>
      <c r="E4" s="209"/>
      <c r="F4" s="209"/>
      <c r="G4" s="210" t="s">
        <v>218</v>
      </c>
    </row>
    <row r="5" spans="2:7" s="147" customFormat="1" ht="19.5" customHeight="1">
      <c r="B5" s="206" t="str">
        <f>'الوضعية المالية الموقوفة'!B4</f>
        <v>خزينة ولاية :</v>
      </c>
      <c r="C5" s="791" t="str">
        <f>'معطيات المؤسسة '!C7:D7</f>
        <v xml:space="preserve">ام البواقي </v>
      </c>
      <c r="D5" s="791"/>
      <c r="E5" s="209"/>
      <c r="F5" s="209"/>
      <c r="G5" s="209"/>
    </row>
    <row r="6" spans="2:7" s="147" customFormat="1" ht="19.5" customHeight="1">
      <c r="B6" s="792" t="str">
        <f>'الوضعية المالية الموقوفة'!B5</f>
        <v>عون محاسب لدى مركز متوسطة :</v>
      </c>
      <c r="C6" s="792"/>
      <c r="D6" s="793" t="str">
        <f>'معطيات المؤسسة '!C8</f>
        <v>بلحاتم رابح -عين مليلة-</v>
      </c>
      <c r="E6" s="793"/>
      <c r="F6" s="209"/>
      <c r="G6" s="209"/>
    </row>
    <row r="7" spans="2:7" s="147" customFormat="1" ht="19.5" customHeight="1">
      <c r="B7" s="792" t="str">
        <f>'الوضعية المالية الموقوفة'!B6</f>
        <v>رمز الآمر بالصرف:</v>
      </c>
      <c r="C7" s="792"/>
      <c r="D7" s="208" t="str">
        <f>'معطيات المؤسسة '!C9</f>
        <v>5.08.04.130</v>
      </c>
      <c r="E7" s="209"/>
      <c r="F7" s="209"/>
      <c r="G7" s="209"/>
    </row>
    <row r="8" spans="2:7" s="147" customFormat="1" ht="9.9499999999999993" customHeight="1"/>
    <row r="9" spans="2:7" s="147" customFormat="1" ht="9.9499999999999993" customHeight="1" thickBot="1"/>
    <row r="10" spans="2:7" s="147" customFormat="1" ht="33.75" customHeight="1" thickTop="1" thickBot="1">
      <c r="B10" s="794" t="s">
        <v>307</v>
      </c>
      <c r="C10" s="795"/>
      <c r="D10" s="795"/>
      <c r="E10" s="795"/>
      <c r="F10" s="796" t="str">
        <f>'معطيات المؤسسة '!C13</f>
        <v>ديسمبر2025</v>
      </c>
      <c r="G10" s="797"/>
    </row>
    <row r="11" spans="2:7" s="153" customFormat="1" ht="24.95" customHeight="1" thickTop="1">
      <c r="B11" s="782" t="s">
        <v>219</v>
      </c>
      <c r="C11" s="785" t="s">
        <v>197</v>
      </c>
      <c r="D11" s="785" t="s">
        <v>198</v>
      </c>
      <c r="E11" s="785" t="s">
        <v>199</v>
      </c>
      <c r="F11" s="785" t="s">
        <v>0</v>
      </c>
      <c r="G11" s="788" t="s">
        <v>1</v>
      </c>
    </row>
    <row r="12" spans="2:7" s="153" customFormat="1" ht="24.95" customHeight="1">
      <c r="B12" s="783"/>
      <c r="C12" s="786"/>
      <c r="D12" s="786"/>
      <c r="E12" s="786"/>
      <c r="F12" s="786"/>
      <c r="G12" s="789"/>
    </row>
    <row r="13" spans="2:7" s="153" customFormat="1" ht="24.95" customHeight="1" thickBot="1">
      <c r="B13" s="784"/>
      <c r="C13" s="787"/>
      <c r="D13" s="787"/>
      <c r="E13" s="787"/>
      <c r="F13" s="787"/>
      <c r="G13" s="790"/>
    </row>
    <row r="14" spans="2:7" s="153" customFormat="1" ht="24.95" customHeight="1" thickTop="1">
      <c r="B14" s="211"/>
      <c r="C14" s="212"/>
      <c r="D14" s="212"/>
      <c r="E14" s="212">
        <f>C14+D14</f>
        <v>0</v>
      </c>
      <c r="F14" s="212"/>
      <c r="G14" s="213">
        <f>E14-F14</f>
        <v>0</v>
      </c>
    </row>
    <row r="15" spans="2:7" s="153" customFormat="1" ht="24.95" customHeight="1">
      <c r="B15" s="214"/>
      <c r="C15" s="215"/>
      <c r="D15" s="215"/>
      <c r="E15" s="215"/>
      <c r="F15" s="215"/>
      <c r="G15" s="216"/>
    </row>
    <row r="16" spans="2:7" s="153" customFormat="1" ht="24.95" customHeight="1">
      <c r="B16" s="214"/>
      <c r="C16" s="215"/>
      <c r="D16" s="215"/>
      <c r="E16" s="215"/>
      <c r="F16" s="215"/>
      <c r="G16" s="216"/>
    </row>
    <row r="17" spans="2:7" s="153" customFormat="1" ht="24.95" customHeight="1">
      <c r="B17" s="214"/>
      <c r="C17" s="215"/>
      <c r="D17" s="215"/>
      <c r="E17" s="215"/>
      <c r="F17" s="215"/>
      <c r="G17" s="216"/>
    </row>
    <row r="18" spans="2:7" s="153" customFormat="1" ht="24.95" customHeight="1" thickBot="1">
      <c r="B18" s="217"/>
      <c r="C18" s="218"/>
      <c r="D18" s="218"/>
      <c r="E18" s="218"/>
      <c r="F18" s="218"/>
      <c r="G18" s="219"/>
    </row>
    <row r="19" spans="2:7" s="160" customFormat="1" ht="24.95" customHeight="1" thickTop="1" thickBot="1">
      <c r="B19" s="220" t="s">
        <v>216</v>
      </c>
      <c r="C19" s="221">
        <f>SUM(C14:C18)</f>
        <v>0</v>
      </c>
      <c r="D19" s="221">
        <f>SUM(D14:D18)</f>
        <v>0</v>
      </c>
      <c r="E19" s="221">
        <f>SUM(E14:E18)</f>
        <v>0</v>
      </c>
      <c r="F19" s="221">
        <f>SUM(F14:F18)</f>
        <v>0</v>
      </c>
      <c r="G19" s="222">
        <f>SUM(G14:G18)</f>
        <v>0</v>
      </c>
    </row>
    <row r="20" spans="2:7" ht="21.75" thickTop="1">
      <c r="B20" s="166"/>
      <c r="C20" s="166"/>
      <c r="D20" s="166"/>
      <c r="E20" s="473" t="str">
        <f>'معطيات المؤسسة '!B12</f>
        <v xml:space="preserve">عين مليلة في : </v>
      </c>
      <c r="F20" s="474">
        <f>'معطيات المؤسسة '!C12</f>
        <v>46022</v>
      </c>
      <c r="G20" s="166"/>
    </row>
    <row r="21" spans="2:7">
      <c r="B21" s="203"/>
      <c r="C21" s="204"/>
      <c r="D21" s="204"/>
    </row>
    <row r="22" spans="2:7" ht="21">
      <c r="B22" s="203"/>
      <c r="C22" s="223" t="s">
        <v>323</v>
      </c>
      <c r="F22" s="223" t="s">
        <v>320</v>
      </c>
      <c r="G22" s="166"/>
    </row>
    <row r="23" spans="2:7">
      <c r="B23" s="203"/>
      <c r="G23" s="166"/>
    </row>
    <row r="24" spans="2:7">
      <c r="B24" s="203"/>
      <c r="C24" s="205"/>
      <c r="G24" s="166"/>
    </row>
  </sheetData>
  <mergeCells count="13">
    <mergeCell ref="B1:G1"/>
    <mergeCell ref="B11:B13"/>
    <mergeCell ref="C11:C13"/>
    <mergeCell ref="D11:D13"/>
    <mergeCell ref="E11:E13"/>
    <mergeCell ref="F11:F13"/>
    <mergeCell ref="G11:G13"/>
    <mergeCell ref="C5:D5"/>
    <mergeCell ref="B6:C6"/>
    <mergeCell ref="D6:E6"/>
    <mergeCell ref="B7:C7"/>
    <mergeCell ref="B10:E10"/>
    <mergeCell ref="F10:G10"/>
  </mergeCells>
  <pageMargins left="0.196850393700787" right="0.196850393700787" top="0.196850393700787" bottom="0.35433070866141703" header="0.31496062992126" footer="0.31496062992126"/>
  <pageSetup paperSize="9" scale="93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G24"/>
  <sheetViews>
    <sheetView rightToLeft="1" view="pageBreakPreview" zoomScale="60" zoomScaleNormal="100" workbookViewId="0">
      <selection activeCell="F16" sqref="F16"/>
    </sheetView>
  </sheetViews>
  <sheetFormatPr baseColWidth="10" defaultColWidth="9" defaultRowHeight="15" customHeight="1"/>
  <cols>
    <col min="1" max="1" width="14.85546875" style="164" customWidth="1"/>
    <col min="2" max="2" width="18.7109375" style="164" customWidth="1"/>
    <col min="3" max="3" width="14.28515625" style="164" customWidth="1"/>
    <col min="4" max="4" width="19" style="164" customWidth="1"/>
    <col min="5" max="5" width="19.28515625" style="164" customWidth="1"/>
    <col min="6" max="6" width="15.140625" style="164" customWidth="1"/>
    <col min="7" max="7" width="14.28515625" style="164" customWidth="1"/>
    <col min="8" max="8" width="1.5703125" style="164" customWidth="1"/>
    <col min="9" max="9" width="9" style="164" customWidth="1"/>
    <col min="10" max="16384" width="9" style="164"/>
  </cols>
  <sheetData>
    <row r="1" spans="1:7" s="147" customFormat="1" ht="22.5">
      <c r="B1" s="781" t="s">
        <v>163</v>
      </c>
      <c r="C1" s="781"/>
      <c r="D1" s="781"/>
      <c r="E1" s="781"/>
      <c r="F1" s="781"/>
      <c r="G1" s="781"/>
    </row>
    <row r="2" spans="1:7" s="147" customFormat="1" ht="9.9499999999999993" customHeight="1"/>
    <row r="3" spans="1:7" s="147" customFormat="1" ht="19.5" customHeight="1">
      <c r="B3" s="206" t="str">
        <f>'الوضعية المالية الموقوفة'!B2</f>
        <v>المديرية العامة للخزينة والمحاسبة</v>
      </c>
      <c r="C3" s="207"/>
      <c r="D3" s="208"/>
      <c r="E3" s="209"/>
      <c r="F3" s="209"/>
      <c r="G3" s="209"/>
    </row>
    <row r="4" spans="1:7" s="147" customFormat="1" ht="19.5" customHeight="1">
      <c r="B4" s="206" t="str">
        <f>'الوضعية المالية الموقوفة'!B3</f>
        <v xml:space="preserve">المديرية الجهوية للخزينة </v>
      </c>
      <c r="C4" s="207"/>
      <c r="D4" s="208"/>
      <c r="E4" s="209"/>
      <c r="F4" s="209"/>
      <c r="G4" s="210" t="s">
        <v>220</v>
      </c>
    </row>
    <row r="5" spans="1:7" s="147" customFormat="1" ht="19.5" customHeight="1">
      <c r="B5" s="206" t="str">
        <f>'الوضعية المالية الموقوفة'!B4</f>
        <v>خزينة ولاية :</v>
      </c>
      <c r="C5" s="791" t="str">
        <f>'معطيات المؤسسة '!C7:D7</f>
        <v xml:space="preserve">ام البواقي </v>
      </c>
      <c r="D5" s="791"/>
      <c r="E5" s="209"/>
      <c r="F5" s="209"/>
      <c r="G5" s="209"/>
    </row>
    <row r="6" spans="1:7" s="147" customFormat="1" ht="19.5" customHeight="1">
      <c r="B6" s="792" t="str">
        <f>'الوضعية المالية الموقوفة'!B5</f>
        <v>عون محاسب لدى مركز متوسطة :</v>
      </c>
      <c r="C6" s="792"/>
      <c r="D6" s="793" t="str">
        <f>'معطيات المؤسسة '!C8</f>
        <v>بلحاتم رابح -عين مليلة-</v>
      </c>
      <c r="E6" s="793"/>
      <c r="F6" s="209"/>
      <c r="G6" s="209"/>
    </row>
    <row r="7" spans="1:7" s="147" customFormat="1" ht="19.5" customHeight="1">
      <c r="B7" s="792" t="str">
        <f>'الوضعية المالية الموقوفة'!B6</f>
        <v>رمز الآمر بالصرف:</v>
      </c>
      <c r="C7" s="792"/>
      <c r="D7" s="208" t="str">
        <f>'معطيات المؤسسة '!C9</f>
        <v>5.08.04.130</v>
      </c>
      <c r="E7" s="209"/>
      <c r="F7" s="209"/>
      <c r="G7" s="209"/>
    </row>
    <row r="8" spans="1:7" s="147" customFormat="1" ht="9.9499999999999993" customHeight="1">
      <c r="B8" s="224"/>
      <c r="C8" s="224"/>
      <c r="D8" s="224"/>
    </row>
    <row r="9" spans="1:7" s="147" customFormat="1" ht="9.9499999999999993" customHeight="1" thickBot="1"/>
    <row r="10" spans="1:7" s="147" customFormat="1" ht="33.75" customHeight="1" thickTop="1" thickBot="1">
      <c r="A10" s="542"/>
      <c r="B10" s="795" t="s">
        <v>315</v>
      </c>
      <c r="C10" s="795"/>
      <c r="D10" s="795"/>
      <c r="E10" s="795"/>
      <c r="F10" s="795" t="str">
        <f>'معطيات المؤسسة '!C13</f>
        <v>ديسمبر2025</v>
      </c>
      <c r="G10" s="802"/>
    </row>
    <row r="11" spans="1:7" s="153" customFormat="1" ht="24.95" customHeight="1" thickTop="1">
      <c r="A11" s="798" t="s">
        <v>324</v>
      </c>
      <c r="B11" s="798" t="s">
        <v>221</v>
      </c>
      <c r="C11" s="804" t="s">
        <v>197</v>
      </c>
      <c r="D11" s="804" t="s">
        <v>198</v>
      </c>
      <c r="E11" s="804" t="s">
        <v>199</v>
      </c>
      <c r="F11" s="804" t="s">
        <v>0</v>
      </c>
      <c r="G11" s="807" t="s">
        <v>1</v>
      </c>
    </row>
    <row r="12" spans="1:7" s="153" customFormat="1" ht="24.95" customHeight="1">
      <c r="A12" s="799"/>
      <c r="B12" s="799"/>
      <c r="C12" s="805"/>
      <c r="D12" s="805"/>
      <c r="E12" s="805"/>
      <c r="F12" s="805"/>
      <c r="G12" s="808"/>
    </row>
    <row r="13" spans="1:7" s="153" customFormat="1" ht="24.95" customHeight="1" thickBot="1">
      <c r="A13" s="800"/>
      <c r="B13" s="803"/>
      <c r="C13" s="806"/>
      <c r="D13" s="806"/>
      <c r="E13" s="806"/>
      <c r="F13" s="806"/>
      <c r="G13" s="809"/>
    </row>
    <row r="14" spans="1:7" s="153" customFormat="1" ht="24.95" customHeight="1" thickTop="1">
      <c r="A14" s="545" t="s">
        <v>325</v>
      </c>
      <c r="B14" s="546" t="s">
        <v>215</v>
      </c>
      <c r="C14" s="225"/>
      <c r="D14" s="225"/>
      <c r="E14" s="225">
        <f>C14+D14</f>
        <v>0</v>
      </c>
      <c r="F14" s="225"/>
      <c r="G14" s="226">
        <f>E14-F14</f>
        <v>0</v>
      </c>
    </row>
    <row r="15" spans="1:7" s="153" customFormat="1" ht="24.95" customHeight="1">
      <c r="A15" s="545" t="s">
        <v>326</v>
      </c>
      <c r="B15" s="547" t="s">
        <v>327</v>
      </c>
      <c r="C15" s="227">
        <f>'ادخال نفقات '!E73</f>
        <v>0</v>
      </c>
      <c r="D15" s="227">
        <f>'ادخال نفقات '!F73</f>
        <v>0</v>
      </c>
      <c r="E15" s="227">
        <f>'ادخال نفقات '!G73</f>
        <v>0</v>
      </c>
      <c r="F15" s="227">
        <f>'ادخال نفقات '!H73</f>
        <v>0</v>
      </c>
      <c r="G15" s="228">
        <f>E15-F15</f>
        <v>0</v>
      </c>
    </row>
    <row r="16" spans="1:7" s="153" customFormat="1" ht="24.95" customHeight="1">
      <c r="A16" s="543"/>
      <c r="B16" s="539"/>
      <c r="C16" s="229"/>
      <c r="D16" s="229"/>
      <c r="E16" s="229"/>
      <c r="F16" s="229"/>
      <c r="G16" s="230"/>
    </row>
    <row r="17" spans="1:7" s="153" customFormat="1" ht="24.95" customHeight="1">
      <c r="A17" s="543"/>
      <c r="B17" s="539"/>
      <c r="C17" s="229"/>
      <c r="D17" s="229"/>
      <c r="E17" s="229"/>
      <c r="F17" s="229"/>
      <c r="G17" s="230"/>
    </row>
    <row r="18" spans="1:7" s="153" customFormat="1" ht="24.95" customHeight="1" thickBot="1">
      <c r="A18" s="543"/>
      <c r="B18" s="540"/>
      <c r="C18" s="231"/>
      <c r="D18" s="231"/>
      <c r="E18" s="231"/>
      <c r="F18" s="231"/>
      <c r="G18" s="232"/>
    </row>
    <row r="19" spans="1:7" s="160" customFormat="1" ht="24.95" customHeight="1" thickTop="1" thickBot="1">
      <c r="A19" s="544"/>
      <c r="B19" s="541" t="s">
        <v>216</v>
      </c>
      <c r="C19" s="233">
        <f>SUM(C14:C18)</f>
        <v>0</v>
      </c>
      <c r="D19" s="233">
        <f>SUM(D14:D18)</f>
        <v>0</v>
      </c>
      <c r="E19" s="233">
        <f>SUM(E14:E18)</f>
        <v>0</v>
      </c>
      <c r="F19" s="233">
        <f>SUM(F14:F18)</f>
        <v>0</v>
      </c>
      <c r="G19" s="234">
        <f>SUM(G14:G18)</f>
        <v>0</v>
      </c>
    </row>
    <row r="20" spans="1:7" ht="21.75" thickTop="1">
      <c r="B20" s="166"/>
      <c r="C20" s="166"/>
      <c r="D20" s="166"/>
      <c r="E20" s="252" t="str">
        <f>'معطيات المؤسسة '!B12</f>
        <v xml:space="preserve">عين مليلة في : </v>
      </c>
      <c r="F20" s="801">
        <f>'معطيات المؤسسة '!C12</f>
        <v>46022</v>
      </c>
      <c r="G20" s="801"/>
    </row>
    <row r="21" spans="1:7">
      <c r="B21" s="203"/>
      <c r="C21" s="204"/>
      <c r="D21" s="204"/>
    </row>
    <row r="22" spans="1:7">
      <c r="B22" s="203"/>
      <c r="G22" s="166"/>
    </row>
    <row r="23" spans="1:7" ht="18.75">
      <c r="B23" s="235" t="s">
        <v>217</v>
      </c>
      <c r="F23" s="235" t="s">
        <v>320</v>
      </c>
      <c r="G23" s="166"/>
    </row>
    <row r="24" spans="1:7">
      <c r="B24" s="203"/>
      <c r="C24" s="205"/>
      <c r="G24" s="166"/>
    </row>
  </sheetData>
  <mergeCells count="15">
    <mergeCell ref="A11:A13"/>
    <mergeCell ref="F20:G20"/>
    <mergeCell ref="B10:E10"/>
    <mergeCell ref="F10:G10"/>
    <mergeCell ref="B1:G1"/>
    <mergeCell ref="B11:B13"/>
    <mergeCell ref="C11:C13"/>
    <mergeCell ref="D11:D13"/>
    <mergeCell ref="E11:E13"/>
    <mergeCell ref="F11:F13"/>
    <mergeCell ref="G11:G13"/>
    <mergeCell ref="C5:D5"/>
    <mergeCell ref="B6:C6"/>
    <mergeCell ref="D6:E6"/>
    <mergeCell ref="B7:C7"/>
  </mergeCells>
  <pageMargins left="0.196850393700787" right="0.196850393700787" top="0.196850393700787" bottom="0.35433070866141703" header="0.31496062992126" footer="0.31496062992126"/>
  <pageSetup paperSize="9" scale="8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B1:F19"/>
  <sheetViews>
    <sheetView rightToLeft="1" view="pageBreakPreview" zoomScale="112" zoomScaleNormal="100" zoomScaleSheetLayoutView="112" workbookViewId="0">
      <selection activeCell="E17" sqref="E17"/>
    </sheetView>
  </sheetViews>
  <sheetFormatPr baseColWidth="10" defaultColWidth="9" defaultRowHeight="15" customHeight="1"/>
  <cols>
    <col min="1" max="1" width="1.5703125" style="164" customWidth="1"/>
    <col min="2" max="2" width="19.140625" style="164" customWidth="1"/>
    <col min="3" max="3" width="14.28515625" style="164" customWidth="1"/>
    <col min="4" max="4" width="19.85546875" style="164" customWidth="1"/>
    <col min="5" max="5" width="25.28515625" style="164" customWidth="1"/>
    <col min="6" max="6" width="20.7109375" style="164" customWidth="1"/>
    <col min="7" max="7" width="8.5703125" style="164" customWidth="1"/>
    <col min="8" max="8" width="9" style="164" customWidth="1"/>
    <col min="9" max="16384" width="9" style="164"/>
  </cols>
  <sheetData>
    <row r="1" spans="2:6" s="147" customFormat="1" ht="35.25">
      <c r="B1" s="733" t="s">
        <v>163</v>
      </c>
      <c r="C1" s="733"/>
      <c r="D1" s="733"/>
      <c r="E1" s="733"/>
      <c r="F1" s="733"/>
    </row>
    <row r="2" spans="2:6" s="147" customFormat="1" ht="9.9499999999999993" customHeight="1">
      <c r="B2" s="236"/>
      <c r="C2" s="236"/>
      <c r="D2" s="236"/>
      <c r="E2" s="236"/>
      <c r="F2" s="236"/>
    </row>
    <row r="3" spans="2:6" s="147" customFormat="1" ht="32.25" customHeight="1">
      <c r="B3" s="206" t="str">
        <f>'الوضعية المالية الموقوفة'!B2</f>
        <v>المديرية العامة للخزينة والمحاسبة</v>
      </c>
      <c r="C3" s="206"/>
      <c r="D3" s="206"/>
      <c r="E3" s="237"/>
      <c r="F3" s="238" t="s">
        <v>222</v>
      </c>
    </row>
    <row r="4" spans="2:6" s="147" customFormat="1" ht="26.25" customHeight="1">
      <c r="B4" s="206" t="str">
        <f>'الوضعية المالية الموقوفة'!B3</f>
        <v xml:space="preserve">المديرية الجهوية للخزينة </v>
      </c>
      <c r="C4" s="206"/>
      <c r="D4" s="206"/>
      <c r="E4" s="237"/>
      <c r="F4" s="237"/>
    </row>
    <row r="5" spans="2:6" s="147" customFormat="1" ht="26.25" customHeight="1">
      <c r="B5" s="206" t="str">
        <f>'الوضعية المالية الموقوفة'!B4</f>
        <v>خزينة ولاية :</v>
      </c>
      <c r="C5" s="819" t="str">
        <f>'معطيات المؤسسة '!C7:D7</f>
        <v xml:space="preserve">ام البواقي </v>
      </c>
      <c r="D5" s="819"/>
      <c r="E5" s="237"/>
      <c r="F5" s="237"/>
    </row>
    <row r="6" spans="2:6" s="147" customFormat="1" ht="24" customHeight="1">
      <c r="B6" s="206" t="str">
        <f>'الوضعية المالية الموقوفة'!B5</f>
        <v>عون محاسب لدى مركز متوسطة :</v>
      </c>
      <c r="C6" s="206"/>
      <c r="D6" s="819" t="str">
        <f>'معطيات المؤسسة '!C8</f>
        <v>بلحاتم رابح -عين مليلة-</v>
      </c>
      <c r="E6" s="819"/>
      <c r="F6" s="237"/>
    </row>
    <row r="7" spans="2:6" s="147" customFormat="1" ht="34.5" customHeight="1">
      <c r="B7" s="206" t="str">
        <f>'الوضعية المالية الموقوفة'!B6</f>
        <v>رمز الآمر بالصرف:</v>
      </c>
      <c r="C7" s="819" t="str">
        <f>'معطيات المؤسسة '!C9:D9</f>
        <v>5.08.04.130</v>
      </c>
      <c r="D7" s="819"/>
      <c r="E7" s="237"/>
      <c r="F7" s="237"/>
    </row>
    <row r="8" spans="2:6" s="147" customFormat="1" ht="9.75" customHeight="1"/>
    <row r="9" spans="2:6" s="147" customFormat="1" ht="9.9499999999999993" customHeight="1" thickBot="1"/>
    <row r="10" spans="2:6" s="147" customFormat="1" ht="33.75" customHeight="1" thickTop="1" thickBot="1">
      <c r="B10" s="820" t="s">
        <v>317</v>
      </c>
      <c r="C10" s="821"/>
      <c r="D10" s="821"/>
      <c r="E10" s="821"/>
      <c r="F10" s="478" t="str">
        <f>'معطيات المؤسسة '!C13</f>
        <v>ديسمبر2025</v>
      </c>
    </row>
    <row r="11" spans="2:6" s="153" customFormat="1" ht="24.95" customHeight="1" thickTop="1">
      <c r="B11" s="810"/>
      <c r="C11" s="813" t="s">
        <v>223</v>
      </c>
      <c r="D11" s="813" t="s">
        <v>224</v>
      </c>
      <c r="E11" s="813" t="s">
        <v>225</v>
      </c>
      <c r="F11" s="816" t="s">
        <v>321</v>
      </c>
    </row>
    <row r="12" spans="2:6" s="153" customFormat="1" ht="24.95" customHeight="1">
      <c r="B12" s="811"/>
      <c r="C12" s="814"/>
      <c r="D12" s="814"/>
      <c r="E12" s="814"/>
      <c r="F12" s="817"/>
    </row>
    <row r="13" spans="2:6" s="153" customFormat="1" ht="24.95" customHeight="1" thickBot="1">
      <c r="B13" s="812"/>
      <c r="C13" s="815"/>
      <c r="D13" s="815"/>
      <c r="E13" s="815"/>
      <c r="F13" s="818"/>
    </row>
    <row r="14" spans="2:6" s="153" customFormat="1" ht="50.25" customHeight="1" thickTop="1" thickBot="1">
      <c r="B14" s="239" t="s">
        <v>6</v>
      </c>
      <c r="C14" s="240">
        <f>الوضعية.م.للخزينة!D15</f>
        <v>0</v>
      </c>
      <c r="D14" s="240">
        <f>الوضعية.م.للخزينة!D16</f>
        <v>0</v>
      </c>
      <c r="E14" s="240">
        <f>الوضعية.م.للخزينة!D17</f>
        <v>349582.88</v>
      </c>
      <c r="F14" s="241">
        <f>E14+D14+C14</f>
        <v>349582.88</v>
      </c>
    </row>
    <row r="15" spans="2:6" ht="33.75" customHeight="1" thickTop="1">
      <c r="B15" s="166"/>
      <c r="C15" s="166"/>
      <c r="D15" s="166"/>
      <c r="E15" s="475" t="str">
        <f>'معطيات المؤسسة '!B12</f>
        <v xml:space="preserve">عين مليلة في : </v>
      </c>
      <c r="F15" s="476">
        <f>'معطيات المؤسسة '!C12</f>
        <v>46022</v>
      </c>
    </row>
    <row r="16" spans="2:6">
      <c r="B16" s="203"/>
      <c r="C16" s="204"/>
      <c r="D16" s="204"/>
    </row>
    <row r="17" spans="2:6" ht="18.75">
      <c r="B17" s="503" t="s">
        <v>217</v>
      </c>
      <c r="E17" s="235" t="s">
        <v>320</v>
      </c>
      <c r="F17" s="166"/>
    </row>
    <row r="18" spans="2:6">
      <c r="B18" s="203"/>
      <c r="F18" s="166"/>
    </row>
    <row r="19" spans="2:6">
      <c r="B19" s="203"/>
      <c r="C19" s="205"/>
      <c r="F19" s="166"/>
    </row>
  </sheetData>
  <mergeCells count="10">
    <mergeCell ref="B1:F1"/>
    <mergeCell ref="B11:B13"/>
    <mergeCell ref="C11:C13"/>
    <mergeCell ref="D11:D13"/>
    <mergeCell ref="E11:E13"/>
    <mergeCell ref="F11:F13"/>
    <mergeCell ref="C5:D5"/>
    <mergeCell ref="D6:E6"/>
    <mergeCell ref="C7:D7"/>
    <mergeCell ref="B10:E10"/>
  </mergeCells>
  <pageMargins left="0.196850393700787" right="0.196850393700787" top="0.196850393700787" bottom="0.35433070866141703" header="0.31496062992126" footer="0.31496062992126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G18"/>
  <sheetViews>
    <sheetView rightToLeft="1" view="pageBreakPreview" topLeftCell="A7" zoomScaleNormal="100" zoomScaleSheetLayoutView="100" workbookViewId="0">
      <selection activeCell="D15" sqref="D15"/>
    </sheetView>
  </sheetViews>
  <sheetFormatPr baseColWidth="10" defaultColWidth="9" defaultRowHeight="15" customHeight="1"/>
  <cols>
    <col min="1" max="1" width="9.7109375" style="164" customWidth="1"/>
    <col min="2" max="2" width="13.7109375" style="164" customWidth="1"/>
    <col min="3" max="3" width="12.42578125" style="164" customWidth="1"/>
    <col min="4" max="4" width="24.85546875" style="205" customWidth="1"/>
    <col min="5" max="5" width="22.42578125" style="164" customWidth="1"/>
    <col min="6" max="6" width="22.140625" style="164" customWidth="1"/>
    <col min="7" max="7" width="21.5703125" style="164" customWidth="1"/>
    <col min="8" max="8" width="1.5703125" style="164" customWidth="1"/>
    <col min="9" max="9" width="9" style="164" customWidth="1"/>
    <col min="10" max="16384" width="9" style="164"/>
  </cols>
  <sheetData>
    <row r="1" spans="1:7" s="147" customFormat="1" ht="35.25">
      <c r="A1" s="733" t="s">
        <v>163</v>
      </c>
      <c r="B1" s="733"/>
      <c r="C1" s="733"/>
      <c r="D1" s="733"/>
      <c r="E1" s="733"/>
      <c r="F1" s="733"/>
      <c r="G1" s="733"/>
    </row>
    <row r="2" spans="1:7" s="147" customFormat="1" ht="9.9499999999999993" customHeight="1">
      <c r="B2" s="236"/>
      <c r="C2" s="236"/>
      <c r="D2" s="236"/>
      <c r="E2" s="236"/>
      <c r="F2" s="236"/>
      <c r="G2" s="236"/>
    </row>
    <row r="3" spans="1:7" s="147" customFormat="1" ht="19.5" customHeight="1">
      <c r="A3" s="819" t="str">
        <f>'الوضعية المالية الموقوفة'!B2</f>
        <v>المديرية العامة للخزينة والمحاسبة</v>
      </c>
      <c r="B3" s="819"/>
      <c r="C3" s="819"/>
      <c r="D3" s="819"/>
      <c r="E3" s="819"/>
      <c r="F3" s="237"/>
      <c r="G3" s="237"/>
    </row>
    <row r="4" spans="1:7" s="147" customFormat="1" ht="19.5" customHeight="1">
      <c r="A4" s="792" t="str">
        <f>'الوضعية المالية الموقوفة'!B3</f>
        <v xml:space="preserve">المديرية الجهوية للخزينة </v>
      </c>
      <c r="B4" s="792"/>
      <c r="C4" s="206" t="s">
        <v>316</v>
      </c>
      <c r="D4" s="206"/>
      <c r="E4" s="206"/>
      <c r="F4" s="237"/>
      <c r="G4" s="238" t="s">
        <v>226</v>
      </c>
    </row>
    <row r="5" spans="1:7" s="147" customFormat="1" ht="19.5" customHeight="1">
      <c r="A5" s="206" t="str">
        <f>'الوضعية المالية الموقوفة'!B4</f>
        <v>خزينة ولاية :</v>
      </c>
      <c r="B5" s="206" t="str">
        <f>'معطيات المؤسسة '!C7</f>
        <v xml:space="preserve">ام البواقي </v>
      </c>
      <c r="C5" s="206"/>
      <c r="D5" s="206"/>
      <c r="E5" s="206"/>
      <c r="F5" s="237"/>
      <c r="G5" s="237"/>
    </row>
    <row r="6" spans="1:7" s="147" customFormat="1" ht="19.5" customHeight="1">
      <c r="A6" s="819" t="str">
        <f>'الوضعية المالية الموقوفة'!B5</f>
        <v>عون محاسب لدى مركز متوسطة :</v>
      </c>
      <c r="B6" s="819"/>
      <c r="C6" s="819"/>
      <c r="D6" s="502"/>
      <c r="E6" s="206" t="str">
        <f>'معطيات المؤسسة '!C8</f>
        <v>بلحاتم رابح -عين مليلة-</v>
      </c>
      <c r="F6" s="237"/>
      <c r="G6" s="237"/>
    </row>
    <row r="7" spans="1:7" s="147" customFormat="1" ht="19.5" customHeight="1">
      <c r="A7" s="792" t="str">
        <f>'الوضعية المالية الموقوفة'!B6</f>
        <v>رمز الآمر بالصرف:</v>
      </c>
      <c r="B7" s="792"/>
      <c r="C7" s="792" t="str">
        <f>'معطيات المؤسسة '!C9:D9</f>
        <v>5.08.04.130</v>
      </c>
      <c r="D7" s="792"/>
      <c r="E7" s="792"/>
      <c r="F7" s="237"/>
      <c r="G7" s="237"/>
    </row>
    <row r="8" spans="1:7" s="147" customFormat="1" ht="9.9499999999999993" customHeight="1">
      <c r="B8" s="206"/>
      <c r="C8" s="206"/>
      <c r="D8" s="206"/>
      <c r="E8" s="206"/>
      <c r="F8" s="236"/>
      <c r="G8" s="236"/>
    </row>
    <row r="9" spans="1:7" s="147" customFormat="1" ht="9.9499999999999993" customHeight="1" thickBot="1"/>
    <row r="10" spans="1:7" s="147" customFormat="1" ht="43.5" customHeight="1" thickTop="1" thickBot="1">
      <c r="A10" s="820" t="s">
        <v>318</v>
      </c>
      <c r="B10" s="821"/>
      <c r="C10" s="821"/>
      <c r="D10" s="829"/>
      <c r="E10" s="821"/>
      <c r="F10" s="477" t="str">
        <f>'معطيات المؤسسة '!C13</f>
        <v>ديسمبر2025</v>
      </c>
      <c r="G10" s="478"/>
    </row>
    <row r="11" spans="1:7" s="153" customFormat="1" ht="37.5" customHeight="1" thickTop="1" thickBot="1">
      <c r="A11" s="826" t="s">
        <v>227</v>
      </c>
      <c r="B11" s="827"/>
      <c r="C11" s="828"/>
      <c r="D11" s="506" t="s">
        <v>322</v>
      </c>
      <c r="E11" s="507" t="s">
        <v>5</v>
      </c>
      <c r="F11" s="508" t="s">
        <v>228</v>
      </c>
      <c r="G11" s="509" t="s">
        <v>1</v>
      </c>
    </row>
    <row r="12" spans="1:7" s="153" customFormat="1" ht="32.25" customHeight="1" thickTop="1">
      <c r="A12" s="242">
        <v>511</v>
      </c>
      <c r="B12" s="825" t="s">
        <v>229</v>
      </c>
      <c r="C12" s="825"/>
      <c r="D12" s="504"/>
      <c r="E12" s="243">
        <f>'تفصيل الإيرا والنف'!D31</f>
        <v>0</v>
      </c>
      <c r="F12" s="244">
        <f>'تفصيل الإيرا والنف'!H31</f>
        <v>0</v>
      </c>
      <c r="G12" s="245">
        <f>(E12+D12)-F12</f>
        <v>0</v>
      </c>
    </row>
    <row r="13" spans="1:7" s="153" customFormat="1" ht="42.75" customHeight="1">
      <c r="A13" s="246">
        <v>512</v>
      </c>
      <c r="B13" s="822" t="s">
        <v>230</v>
      </c>
      <c r="C13" s="822"/>
      <c r="D13" s="510">
        <v>0</v>
      </c>
      <c r="E13" s="247">
        <f>'تفصيل الإيرا والنف'!D32</f>
        <v>0</v>
      </c>
      <c r="F13" s="248">
        <f>'تفصيل الإيرا والنف'!H32</f>
        <v>0</v>
      </c>
      <c r="G13" s="245">
        <f>E13+D13-F13</f>
        <v>0</v>
      </c>
    </row>
    <row r="14" spans="1:7" s="153" customFormat="1" ht="40.5" customHeight="1" thickBot="1">
      <c r="A14" s="246">
        <v>513</v>
      </c>
      <c r="B14" s="822" t="s">
        <v>231</v>
      </c>
      <c r="C14" s="822"/>
      <c r="D14" s="510">
        <v>0</v>
      </c>
      <c r="E14" s="247">
        <f>'تفصيل الإيرا والنف'!D33</f>
        <v>0</v>
      </c>
      <c r="F14" s="248">
        <f>'تفصيل الإيرا والنف'!H33</f>
        <v>0</v>
      </c>
      <c r="G14" s="245">
        <f>E14+D14-F14</f>
        <v>0</v>
      </c>
    </row>
    <row r="15" spans="1:7" s="160" customFormat="1" ht="33" customHeight="1" thickTop="1" thickBot="1">
      <c r="A15" s="823" t="s">
        <v>216</v>
      </c>
      <c r="B15" s="824"/>
      <c r="C15" s="824"/>
      <c r="D15" s="505">
        <f>D13+D14</f>
        <v>0</v>
      </c>
      <c r="E15" s="249">
        <f>SUM(E12:E14)</f>
        <v>0</v>
      </c>
      <c r="F15" s="250">
        <f>SUM(F12:F14)</f>
        <v>0</v>
      </c>
      <c r="G15" s="251">
        <f>SUM(G12:G14)</f>
        <v>0</v>
      </c>
    </row>
    <row r="16" spans="1:7" ht="19.5" thickTop="1">
      <c r="B16" s="203"/>
      <c r="C16" s="203"/>
      <c r="D16" s="203"/>
      <c r="E16" s="205"/>
      <c r="F16" s="235" t="str">
        <f>'معطيات المؤسسة '!B12</f>
        <v xml:space="preserve">عين مليلة في : </v>
      </c>
      <c r="G16" s="479">
        <f>'معطيات المؤسسة '!C11</f>
        <v>46022</v>
      </c>
    </row>
    <row r="18" spans="2:6" ht="18.75">
      <c r="B18" s="235" t="s">
        <v>217</v>
      </c>
      <c r="F18" s="235" t="s">
        <v>320</v>
      </c>
    </row>
  </sheetData>
  <mergeCells count="12">
    <mergeCell ref="A1:G1"/>
    <mergeCell ref="A3:E3"/>
    <mergeCell ref="A10:E10"/>
    <mergeCell ref="A4:B4"/>
    <mergeCell ref="A6:C6"/>
    <mergeCell ref="A7:B7"/>
    <mergeCell ref="C7:E7"/>
    <mergeCell ref="B14:C14"/>
    <mergeCell ref="A15:C15"/>
    <mergeCell ref="B12:C12"/>
    <mergeCell ref="B13:C13"/>
    <mergeCell ref="A11:C11"/>
  </mergeCells>
  <pageMargins left="0.196850393700787" right="0.196850393700787" top="0.196850393700787" bottom="0.35433070866141703" header="0.31496062992126" footer="0.31496062992126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tabColor theme="3" tint="0.59999389629810485"/>
  </sheetPr>
  <dimension ref="A1:AL23"/>
  <sheetViews>
    <sheetView rightToLeft="1" view="pageBreakPreview" zoomScale="6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L17" sqref="AL17"/>
    </sheetView>
  </sheetViews>
  <sheetFormatPr baseColWidth="10" defaultColWidth="16.42578125" defaultRowHeight="27" customHeight="1"/>
  <cols>
    <col min="1" max="1" width="10" style="5" customWidth="1"/>
    <col min="2" max="4" width="19" style="5" customWidth="1"/>
    <col min="5" max="5" width="10.7109375" style="5" customWidth="1"/>
    <col min="6" max="6" width="10.42578125" style="5" customWidth="1"/>
    <col min="7" max="8" width="23.7109375" style="5" customWidth="1"/>
    <col min="9" max="9" width="22" style="5" customWidth="1"/>
    <col min="10" max="10" width="19.5703125" style="5" customWidth="1"/>
    <col min="11" max="11" width="22.140625" style="5" customWidth="1"/>
    <col min="12" max="12" width="19.7109375" style="5" customWidth="1"/>
    <col min="13" max="13" width="16.7109375" style="5" customWidth="1"/>
    <col min="14" max="14" width="16.140625" style="5" customWidth="1"/>
    <col min="15" max="15" width="15.85546875" style="5" customWidth="1"/>
    <col min="16" max="18" width="16.7109375" style="5" customWidth="1"/>
    <col min="19" max="19" width="22.140625" style="5" customWidth="1"/>
    <col min="20" max="21" width="16.7109375" style="5" customWidth="1"/>
    <col min="22" max="22" width="23.85546875" style="5" customWidth="1"/>
    <col min="23" max="24" width="18.28515625" style="5" customWidth="1"/>
    <col min="25" max="35" width="22.140625" style="5" customWidth="1"/>
    <col min="36" max="36" width="17.7109375" style="5" bestFit="1" customWidth="1"/>
    <col min="37" max="37" width="19.42578125" style="5" bestFit="1" customWidth="1"/>
    <col min="38" max="38" width="17.7109375" style="5" bestFit="1" customWidth="1"/>
    <col min="39" max="16384" width="16.42578125" style="5"/>
  </cols>
  <sheetData>
    <row r="1" spans="1:38" ht="27" customHeight="1">
      <c r="I1" s="6"/>
      <c r="L1" s="590" t="s">
        <v>19</v>
      </c>
      <c r="M1" s="590"/>
      <c r="N1" s="590"/>
      <c r="O1" s="591"/>
      <c r="P1" s="591"/>
    </row>
    <row r="2" spans="1:38" ht="27" customHeight="1">
      <c r="B2" s="592"/>
      <c r="C2" s="592"/>
      <c r="D2" s="593">
        <f>B2-I5</f>
        <v>0</v>
      </c>
      <c r="E2" s="593"/>
      <c r="I2" s="7"/>
      <c r="J2" s="8"/>
      <c r="L2" s="7"/>
      <c r="M2" s="604" t="s">
        <v>67</v>
      </c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6"/>
      <c r="AC2" s="595" t="s">
        <v>68</v>
      </c>
      <c r="AD2" s="596"/>
      <c r="AE2" s="597"/>
      <c r="AF2" s="601" t="s">
        <v>69</v>
      </c>
      <c r="AG2" s="602"/>
      <c r="AH2" s="602"/>
      <c r="AI2" s="603"/>
    </row>
    <row r="3" spans="1:38" s="2" customFormat="1" ht="49.15" customHeight="1">
      <c r="A3" s="581" t="s">
        <v>13</v>
      </c>
      <c r="B3" s="26"/>
      <c r="C3" s="594" t="s">
        <v>20</v>
      </c>
      <c r="D3" s="594"/>
      <c r="E3" s="581" t="s">
        <v>45</v>
      </c>
      <c r="F3" s="581" t="s">
        <v>8</v>
      </c>
      <c r="G3" s="581" t="s">
        <v>46</v>
      </c>
      <c r="H3" s="581" t="s">
        <v>47</v>
      </c>
      <c r="I3" s="26" t="s">
        <v>48</v>
      </c>
      <c r="J3" s="581" t="s">
        <v>51</v>
      </c>
      <c r="K3" s="584" t="s">
        <v>52</v>
      </c>
      <c r="L3" s="584"/>
      <c r="M3" s="29" t="s">
        <v>25</v>
      </c>
      <c r="N3" s="29" t="s">
        <v>27</v>
      </c>
      <c r="O3" s="29" t="s">
        <v>28</v>
      </c>
      <c r="P3" s="29" t="s">
        <v>29</v>
      </c>
      <c r="Q3" s="29" t="s">
        <v>30</v>
      </c>
      <c r="R3" s="29" t="s">
        <v>31</v>
      </c>
      <c r="S3" s="29" t="s">
        <v>32</v>
      </c>
      <c r="T3" s="29" t="s">
        <v>33</v>
      </c>
      <c r="U3" s="29" t="s">
        <v>35</v>
      </c>
      <c r="V3" s="29" t="s">
        <v>36</v>
      </c>
      <c r="W3" s="29" t="s">
        <v>37</v>
      </c>
      <c r="X3" s="29" t="s">
        <v>38</v>
      </c>
      <c r="Y3" s="29" t="s">
        <v>39</v>
      </c>
      <c r="Z3" s="29" t="s">
        <v>40</v>
      </c>
      <c r="AA3" s="29" t="s">
        <v>41</v>
      </c>
      <c r="AB3" s="29" t="s">
        <v>161</v>
      </c>
      <c r="AC3" s="598" t="s">
        <v>25</v>
      </c>
      <c r="AD3" s="599"/>
      <c r="AE3" s="600"/>
      <c r="AF3" s="30" t="s">
        <v>25</v>
      </c>
      <c r="AG3" s="30" t="s">
        <v>27</v>
      </c>
      <c r="AH3" s="30" t="s">
        <v>28</v>
      </c>
      <c r="AI3" s="30" t="s">
        <v>28</v>
      </c>
      <c r="AJ3" s="586" t="s">
        <v>2</v>
      </c>
      <c r="AK3" s="586"/>
      <c r="AL3" s="587"/>
    </row>
    <row r="4" spans="1:38" s="4" customFormat="1" ht="25.9" customHeight="1">
      <c r="A4" s="582"/>
      <c r="B4" s="581" t="s">
        <v>15</v>
      </c>
      <c r="C4" s="581" t="s">
        <v>4</v>
      </c>
      <c r="D4" s="581" t="s">
        <v>16</v>
      </c>
      <c r="E4" s="582"/>
      <c r="F4" s="582"/>
      <c r="G4" s="582"/>
      <c r="H4" s="582"/>
      <c r="I4" s="581" t="s">
        <v>50</v>
      </c>
      <c r="J4" s="582"/>
      <c r="K4" s="588" t="s">
        <v>11</v>
      </c>
      <c r="L4" s="576" t="s">
        <v>12</v>
      </c>
      <c r="M4" s="576" t="s">
        <v>295</v>
      </c>
      <c r="N4" s="576" t="s">
        <v>53</v>
      </c>
      <c r="O4" s="576" t="s">
        <v>54</v>
      </c>
      <c r="P4" s="576" t="s">
        <v>55</v>
      </c>
      <c r="Q4" s="576" t="s">
        <v>56</v>
      </c>
      <c r="R4" s="576" t="s">
        <v>57</v>
      </c>
      <c r="S4" s="576" t="s">
        <v>58</v>
      </c>
      <c r="T4" s="576" t="s">
        <v>59</v>
      </c>
      <c r="U4" s="576" t="s">
        <v>60</v>
      </c>
      <c r="V4" s="576" t="s">
        <v>61</v>
      </c>
      <c r="W4" s="576" t="s">
        <v>62</v>
      </c>
      <c r="X4" s="576" t="s">
        <v>63</v>
      </c>
      <c r="Y4" s="576" t="s">
        <v>64</v>
      </c>
      <c r="Z4" s="576" t="s">
        <v>65</v>
      </c>
      <c r="AA4" s="576" t="s">
        <v>66</v>
      </c>
      <c r="AB4" s="576" t="s">
        <v>162</v>
      </c>
      <c r="AC4" s="137" t="s">
        <v>141</v>
      </c>
      <c r="AD4" s="136" t="s">
        <v>142</v>
      </c>
      <c r="AE4" s="136" t="s">
        <v>143</v>
      </c>
      <c r="AF4" s="576" t="s">
        <v>34</v>
      </c>
      <c r="AG4" s="576" t="s">
        <v>70</v>
      </c>
      <c r="AH4" s="576" t="s">
        <v>73</v>
      </c>
      <c r="AI4" s="576" t="s">
        <v>71</v>
      </c>
      <c r="AJ4" s="3">
        <v>511</v>
      </c>
      <c r="AK4" s="3">
        <v>512</v>
      </c>
      <c r="AL4" s="3">
        <v>513</v>
      </c>
    </row>
    <row r="5" spans="1:38" s="11" customFormat="1" ht="120" customHeight="1">
      <c r="A5" s="583"/>
      <c r="B5" s="582"/>
      <c r="C5" s="582"/>
      <c r="D5" s="582"/>
      <c r="E5" s="583"/>
      <c r="F5" s="583"/>
      <c r="G5" s="583"/>
      <c r="H5" s="583"/>
      <c r="I5" s="583"/>
      <c r="J5" s="583"/>
      <c r="K5" s="589"/>
      <c r="L5" s="577">
        <f t="shared" ref="L5:L18" si="0">SUM(AJ5:AL5)</f>
        <v>0</v>
      </c>
      <c r="M5" s="577"/>
      <c r="N5" s="577"/>
      <c r="O5" s="577"/>
      <c r="P5" s="577"/>
      <c r="Q5" s="577"/>
      <c r="R5" s="577"/>
      <c r="S5" s="577"/>
      <c r="T5" s="577"/>
      <c r="U5" s="577"/>
      <c r="V5" s="577"/>
      <c r="W5" s="577"/>
      <c r="X5" s="577"/>
      <c r="Y5" s="577"/>
      <c r="Z5" s="577"/>
      <c r="AA5" s="577"/>
      <c r="AB5" s="577"/>
      <c r="AC5" s="50" t="s">
        <v>144</v>
      </c>
      <c r="AD5" s="31" t="s">
        <v>145</v>
      </c>
      <c r="AE5" s="31" t="s">
        <v>146</v>
      </c>
      <c r="AF5" s="577"/>
      <c r="AG5" s="577"/>
      <c r="AH5" s="577"/>
      <c r="AI5" s="577"/>
      <c r="AJ5" s="28" t="s">
        <v>42</v>
      </c>
      <c r="AK5" s="28" t="s">
        <v>43</v>
      </c>
      <c r="AL5" s="28" t="s">
        <v>44</v>
      </c>
    </row>
    <row r="6" spans="1:38" s="11" customFormat="1" ht="37.15" customHeight="1">
      <c r="A6" s="36"/>
      <c r="B6" s="37"/>
      <c r="C6" s="37"/>
      <c r="D6" s="37"/>
      <c r="E6" s="39"/>
      <c r="F6" s="38"/>
      <c r="G6" s="36"/>
      <c r="H6" s="36"/>
      <c r="I6" s="36"/>
      <c r="J6" s="36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62"/>
      <c r="AE6" s="41"/>
      <c r="AF6" s="41"/>
      <c r="AG6" s="462"/>
      <c r="AH6" s="462"/>
      <c r="AI6" s="41"/>
      <c r="AJ6" s="41"/>
      <c r="AK6" s="41"/>
      <c r="AL6" s="41"/>
    </row>
    <row r="7" spans="1:38" s="11" customFormat="1" ht="27" customHeight="1">
      <c r="A7" s="17">
        <v>1</v>
      </c>
      <c r="B7" s="21"/>
      <c r="C7" s="12"/>
      <c r="D7" s="12"/>
      <c r="E7" s="13"/>
      <c r="F7" s="27"/>
      <c r="G7" s="14"/>
      <c r="H7" s="15"/>
      <c r="I7" s="10"/>
      <c r="J7" s="10"/>
      <c r="K7" s="10">
        <f>SUM(M7:AI7)</f>
        <v>0</v>
      </c>
      <c r="L7" s="10">
        <f t="shared" si="0"/>
        <v>0</v>
      </c>
      <c r="M7" s="55">
        <f>'ادخال نفقات '!H10</f>
        <v>0</v>
      </c>
      <c r="N7" s="55">
        <f>'ادخال نفقات '!H13</f>
        <v>0</v>
      </c>
      <c r="O7" s="55">
        <f>'ادخال نفقات '!H20</f>
        <v>0</v>
      </c>
      <c r="P7" s="55">
        <f>'ادخال نفقات '!H27</f>
        <v>0</v>
      </c>
      <c r="Q7" s="55">
        <f>'ادخال نفقات '!H33</f>
        <v>0</v>
      </c>
      <c r="R7" s="55">
        <f>'ادخال نفقات '!H37</f>
        <v>0</v>
      </c>
      <c r="S7" s="55">
        <f>'ادخال نفقات '!H38</f>
        <v>0</v>
      </c>
      <c r="T7" s="55">
        <f>'ادخال نفقات '!H39</f>
        <v>0</v>
      </c>
      <c r="U7" s="55">
        <f>'ادخال نفقات '!H40</f>
        <v>0</v>
      </c>
      <c r="V7" s="55">
        <f>'ادخال نفقات '!H46</f>
        <v>0</v>
      </c>
      <c r="W7" s="55">
        <f>'ادخال نفقات '!H55</f>
        <v>0</v>
      </c>
      <c r="X7" s="55">
        <f>'ادخال نفقات '!H56</f>
        <v>0</v>
      </c>
      <c r="Y7" s="55">
        <f>'ادخال نفقات '!H59</f>
        <v>0</v>
      </c>
      <c r="Z7" s="55">
        <f>'ادخال نفقات '!H62</f>
        <v>0</v>
      </c>
      <c r="AA7" s="55">
        <f>'ادخال نفقات '!H67</f>
        <v>0</v>
      </c>
      <c r="AB7" s="55">
        <f>'ادخال نفقات '!H68</f>
        <v>0</v>
      </c>
      <c r="AC7" s="10"/>
      <c r="AD7" s="10">
        <f>'ادخال نفقات '!H71</f>
        <v>0</v>
      </c>
      <c r="AE7" s="10"/>
      <c r="AF7" s="10"/>
      <c r="AG7" s="10">
        <f>'ادخال نفقات '!H72</f>
        <v>0</v>
      </c>
      <c r="AH7" s="10">
        <f>'ادخال نفقات '!H73</f>
        <v>0</v>
      </c>
      <c r="AI7" s="10"/>
      <c r="AJ7" s="10"/>
      <c r="AK7" s="10"/>
      <c r="AL7" s="10"/>
    </row>
    <row r="8" spans="1:38" s="11" customFormat="1" ht="27" customHeight="1">
      <c r="A8" s="17">
        <v>2</v>
      </c>
      <c r="B8" s="21"/>
      <c r="C8" s="12"/>
      <c r="D8" s="12"/>
      <c r="E8" s="13"/>
      <c r="F8" s="14"/>
      <c r="G8" s="14"/>
      <c r="H8" s="15"/>
      <c r="I8" s="10"/>
      <c r="J8" s="10"/>
      <c r="K8" s="10">
        <f>SUM(M8:Y8)</f>
        <v>0</v>
      </c>
      <c r="L8" s="10">
        <f t="shared" si="0"/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11" customFormat="1" ht="27" customHeight="1">
      <c r="A9" s="17">
        <v>6</v>
      </c>
      <c r="B9" s="13"/>
      <c r="C9" s="15"/>
      <c r="D9" s="12"/>
      <c r="E9" s="23"/>
      <c r="F9" s="15"/>
      <c r="G9" s="15"/>
      <c r="H9" s="15"/>
      <c r="I9" s="1"/>
      <c r="J9" s="24"/>
      <c r="K9" s="24">
        <f t="shared" ref="K9:K18" si="1">SUM(M9:Y9)</f>
        <v>0</v>
      </c>
      <c r="L9" s="25">
        <f t="shared" si="0"/>
        <v>0</v>
      </c>
      <c r="M9" s="16"/>
      <c r="N9" s="16"/>
      <c r="O9" s="25"/>
      <c r="P9" s="24"/>
      <c r="Q9" s="12"/>
      <c r="R9" s="12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11" customFormat="1" ht="27" customHeight="1">
      <c r="A10" s="17">
        <v>7</v>
      </c>
      <c r="B10" s="13"/>
      <c r="C10" s="15"/>
      <c r="D10" s="12"/>
      <c r="E10" s="13"/>
      <c r="F10" s="15"/>
      <c r="G10" s="15"/>
      <c r="H10" s="15"/>
      <c r="I10" s="1"/>
      <c r="J10" s="10"/>
      <c r="K10" s="10">
        <f t="shared" si="1"/>
        <v>0</v>
      </c>
      <c r="L10" s="10">
        <f t="shared" si="0"/>
        <v>0</v>
      </c>
      <c r="M10" s="16"/>
      <c r="N10" s="16"/>
      <c r="O10" s="10"/>
      <c r="P10" s="10"/>
      <c r="Q10" s="12"/>
      <c r="R10" s="12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s="11" customFormat="1" ht="27" customHeight="1">
      <c r="A11" s="17">
        <v>8</v>
      </c>
      <c r="B11" s="13"/>
      <c r="C11" s="15"/>
      <c r="D11" s="12"/>
      <c r="E11" s="13"/>
      <c r="F11" s="15"/>
      <c r="G11" s="15"/>
      <c r="H11" s="15"/>
      <c r="I11" s="10"/>
      <c r="J11" s="10"/>
      <c r="K11" s="10">
        <f t="shared" si="1"/>
        <v>0</v>
      </c>
      <c r="L11" s="10">
        <f t="shared" si="0"/>
        <v>0</v>
      </c>
      <c r="M11" s="16"/>
      <c r="N11" s="16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s="11" customFormat="1" ht="27" customHeight="1">
      <c r="A12" s="17">
        <v>9</v>
      </c>
      <c r="B12" s="13"/>
      <c r="C12" s="15"/>
      <c r="D12" s="12"/>
      <c r="E12" s="13"/>
      <c r="F12" s="15"/>
      <c r="G12" s="15"/>
      <c r="H12" s="15"/>
      <c r="I12" s="10"/>
      <c r="J12" s="10"/>
      <c r="K12" s="10">
        <f t="shared" si="1"/>
        <v>0</v>
      </c>
      <c r="L12" s="10">
        <f t="shared" si="0"/>
        <v>0</v>
      </c>
      <c r="M12" s="16"/>
      <c r="N12" s="16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6"/>
      <c r="AL12" s="16"/>
    </row>
    <row r="13" spans="1:38" s="11" customFormat="1" ht="27" customHeight="1">
      <c r="A13" s="17">
        <v>10</v>
      </c>
      <c r="B13" s="13"/>
      <c r="C13" s="15"/>
      <c r="D13" s="12"/>
      <c r="E13" s="13"/>
      <c r="F13" s="15"/>
      <c r="G13" s="15"/>
      <c r="H13" s="15"/>
      <c r="I13" s="10"/>
      <c r="J13" s="10"/>
      <c r="K13" s="10">
        <f t="shared" si="1"/>
        <v>0</v>
      </c>
      <c r="L13" s="10">
        <f t="shared" si="0"/>
        <v>0</v>
      </c>
      <c r="M13" s="16"/>
      <c r="N13" s="16"/>
      <c r="O13" s="16"/>
      <c r="P13" s="10"/>
      <c r="Q13" s="12"/>
      <c r="R13" s="12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s="11" customFormat="1" ht="27" customHeight="1">
      <c r="A14" s="17">
        <v>11</v>
      </c>
      <c r="B14" s="13"/>
      <c r="C14" s="15"/>
      <c r="D14" s="12"/>
      <c r="E14" s="13"/>
      <c r="F14" s="15"/>
      <c r="G14" s="15"/>
      <c r="H14" s="15"/>
      <c r="I14" s="10"/>
      <c r="J14" s="10"/>
      <c r="K14" s="10">
        <f t="shared" si="1"/>
        <v>0</v>
      </c>
      <c r="L14" s="10">
        <f t="shared" si="0"/>
        <v>0</v>
      </c>
      <c r="M14" s="16"/>
      <c r="N14" s="16"/>
      <c r="O14" s="16"/>
      <c r="P14" s="10"/>
      <c r="Q14" s="12"/>
      <c r="R14" s="12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s="11" customFormat="1" ht="27" customHeight="1">
      <c r="A15" s="17">
        <v>12</v>
      </c>
      <c r="B15" s="13"/>
      <c r="C15" s="15"/>
      <c r="D15" s="12"/>
      <c r="E15" s="13"/>
      <c r="F15" s="15"/>
      <c r="G15" s="15"/>
      <c r="H15" s="15"/>
      <c r="I15" s="10"/>
      <c r="J15" s="10"/>
      <c r="K15" s="10">
        <f t="shared" si="1"/>
        <v>0</v>
      </c>
      <c r="L15" s="10">
        <f t="shared" si="0"/>
        <v>0</v>
      </c>
      <c r="M15" s="16"/>
      <c r="N15" s="16"/>
      <c r="O15" s="16"/>
      <c r="P15" s="10"/>
      <c r="Q15" s="12"/>
      <c r="R15" s="12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s="11" customFormat="1" ht="27" customHeight="1">
      <c r="A16" s="17">
        <v>13</v>
      </c>
      <c r="B16" s="13"/>
      <c r="C16" s="15"/>
      <c r="D16" s="12"/>
      <c r="E16" s="13"/>
      <c r="F16" s="15"/>
      <c r="G16" s="15"/>
      <c r="H16" s="15"/>
      <c r="I16" s="10"/>
      <c r="J16" s="10"/>
      <c r="K16" s="10">
        <f t="shared" si="1"/>
        <v>0</v>
      </c>
      <c r="L16" s="10">
        <f t="shared" si="0"/>
        <v>0</v>
      </c>
      <c r="M16" s="16"/>
      <c r="N16" s="16"/>
      <c r="O16" s="16"/>
      <c r="P16" s="10"/>
      <c r="Q16" s="12"/>
      <c r="R16" s="12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s="11" customFormat="1" ht="27" customHeight="1">
      <c r="A17" s="17">
        <v>14</v>
      </c>
      <c r="B17" s="13"/>
      <c r="C17" s="15"/>
      <c r="D17" s="12"/>
      <c r="E17" s="13"/>
      <c r="F17" s="15"/>
      <c r="G17" s="15"/>
      <c r="H17" s="15"/>
      <c r="I17" s="10"/>
      <c r="J17" s="10"/>
      <c r="K17" s="10">
        <f t="shared" si="1"/>
        <v>0</v>
      </c>
      <c r="L17" s="10">
        <f t="shared" si="0"/>
        <v>0</v>
      </c>
      <c r="M17" s="16"/>
      <c r="N17" s="16"/>
      <c r="O17" s="16"/>
      <c r="P17" s="10"/>
      <c r="Q17" s="12"/>
      <c r="R17" s="12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s="11" customFormat="1" ht="27" customHeight="1">
      <c r="A18" s="17">
        <v>15</v>
      </c>
      <c r="B18" s="13"/>
      <c r="C18" s="15"/>
      <c r="D18" s="12"/>
      <c r="E18" s="13"/>
      <c r="F18" s="15"/>
      <c r="G18" s="15"/>
      <c r="H18" s="15"/>
      <c r="I18" s="10"/>
      <c r="J18" s="10"/>
      <c r="K18" s="10">
        <f t="shared" si="1"/>
        <v>0</v>
      </c>
      <c r="L18" s="10">
        <f t="shared" si="0"/>
        <v>0</v>
      </c>
      <c r="M18" s="16"/>
      <c r="N18" s="16"/>
      <c r="O18" s="16"/>
      <c r="P18" s="10"/>
      <c r="Q18" s="12"/>
      <c r="R18" s="12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s="11" customFormat="1" ht="27" customHeight="1">
      <c r="A19" s="17"/>
      <c r="B19" s="22">
        <f>SUM(B7:B18)</f>
        <v>0</v>
      </c>
      <c r="C19" s="22">
        <f>SUM(C7:C18)</f>
        <v>0</v>
      </c>
      <c r="D19" s="22">
        <f>SUM(D7:D18)</f>
        <v>0</v>
      </c>
      <c r="E19" s="573" t="s">
        <v>3</v>
      </c>
      <c r="F19" s="574"/>
      <c r="G19" s="574"/>
      <c r="H19" s="575"/>
      <c r="I19" s="16">
        <f>K19+L19</f>
        <v>0</v>
      </c>
      <c r="J19" s="22"/>
      <c r="K19" s="22">
        <f>SUM(K7:K18)</f>
        <v>0</v>
      </c>
      <c r="L19" s="22">
        <f t="shared" ref="L19:AL19" si="2">SUM(L7:L18)</f>
        <v>0</v>
      </c>
      <c r="M19" s="22">
        <f t="shared" si="2"/>
        <v>0</v>
      </c>
      <c r="N19" s="22">
        <f t="shared" si="2"/>
        <v>0</v>
      </c>
      <c r="O19" s="22">
        <f t="shared" si="2"/>
        <v>0</v>
      </c>
      <c r="P19" s="22">
        <f t="shared" si="2"/>
        <v>0</v>
      </c>
      <c r="Q19" s="22">
        <f t="shared" si="2"/>
        <v>0</v>
      </c>
      <c r="R19" s="22">
        <f t="shared" si="2"/>
        <v>0</v>
      </c>
      <c r="S19" s="22">
        <f t="shared" si="2"/>
        <v>0</v>
      </c>
      <c r="T19" s="22">
        <f t="shared" si="2"/>
        <v>0</v>
      </c>
      <c r="U19" s="22">
        <f t="shared" si="2"/>
        <v>0</v>
      </c>
      <c r="V19" s="22">
        <f t="shared" si="2"/>
        <v>0</v>
      </c>
      <c r="W19" s="22">
        <f t="shared" si="2"/>
        <v>0</v>
      </c>
      <c r="X19" s="22">
        <f t="shared" si="2"/>
        <v>0</v>
      </c>
      <c r="Y19" s="22">
        <f t="shared" si="2"/>
        <v>0</v>
      </c>
      <c r="Z19" s="22">
        <f t="shared" si="2"/>
        <v>0</v>
      </c>
      <c r="AA19" s="22"/>
      <c r="AB19" s="22">
        <f t="shared" si="2"/>
        <v>0</v>
      </c>
      <c r="AC19" s="22">
        <f t="shared" si="2"/>
        <v>0</v>
      </c>
      <c r="AD19" s="22">
        <f t="shared" si="2"/>
        <v>0</v>
      </c>
      <c r="AE19" s="22">
        <f t="shared" si="2"/>
        <v>0</v>
      </c>
      <c r="AF19" s="22">
        <f t="shared" si="2"/>
        <v>0</v>
      </c>
      <c r="AG19" s="22">
        <f t="shared" si="2"/>
        <v>0</v>
      </c>
      <c r="AH19" s="22">
        <f t="shared" si="2"/>
        <v>0</v>
      </c>
      <c r="AI19" s="22">
        <f t="shared" si="2"/>
        <v>0</v>
      </c>
      <c r="AJ19" s="22">
        <f t="shared" si="2"/>
        <v>0</v>
      </c>
      <c r="AK19" s="22">
        <f t="shared" si="2"/>
        <v>0</v>
      </c>
      <c r="AL19" s="22">
        <f t="shared" si="2"/>
        <v>0</v>
      </c>
    </row>
    <row r="20" spans="1:38" s="11" customFormat="1" ht="27" customHeight="1">
      <c r="A20" s="42"/>
      <c r="B20" s="43">
        <f>B19+B6</f>
        <v>0</v>
      </c>
      <c r="C20" s="43">
        <f>C19+C6</f>
        <v>0</v>
      </c>
      <c r="D20" s="43">
        <f>D19+D6</f>
        <v>0</v>
      </c>
      <c r="E20" s="42"/>
      <c r="F20" s="45"/>
      <c r="G20" s="45"/>
      <c r="H20" s="46"/>
      <c r="I20" s="47">
        <f>I19+I6</f>
        <v>0</v>
      </c>
      <c r="J20" s="44"/>
      <c r="K20" s="44">
        <f>K19+K6</f>
        <v>0</v>
      </c>
      <c r="L20" s="44">
        <f t="shared" ref="L20:AL20" si="3">L6+L19</f>
        <v>0</v>
      </c>
      <c r="M20" s="44">
        <f t="shared" si="3"/>
        <v>0</v>
      </c>
      <c r="N20" s="44">
        <f t="shared" si="3"/>
        <v>0</v>
      </c>
      <c r="O20" s="44">
        <f t="shared" si="3"/>
        <v>0</v>
      </c>
      <c r="P20" s="44">
        <f t="shared" si="3"/>
        <v>0</v>
      </c>
      <c r="Q20" s="44">
        <f t="shared" si="3"/>
        <v>0</v>
      </c>
      <c r="R20" s="44">
        <f t="shared" si="3"/>
        <v>0</v>
      </c>
      <c r="S20" s="44">
        <f t="shared" si="3"/>
        <v>0</v>
      </c>
      <c r="T20" s="44">
        <f t="shared" si="3"/>
        <v>0</v>
      </c>
      <c r="U20" s="44">
        <f t="shared" si="3"/>
        <v>0</v>
      </c>
      <c r="V20" s="44">
        <f t="shared" si="3"/>
        <v>0</v>
      </c>
      <c r="W20" s="44">
        <f t="shared" si="3"/>
        <v>0</v>
      </c>
      <c r="X20" s="44">
        <f t="shared" si="3"/>
        <v>0</v>
      </c>
      <c r="Y20" s="44">
        <f t="shared" si="3"/>
        <v>0</v>
      </c>
      <c r="Z20" s="44">
        <f>Z6+Z19</f>
        <v>0</v>
      </c>
      <c r="AA20" s="44">
        <f>AA6+AA19</f>
        <v>0</v>
      </c>
      <c r="AB20" s="44">
        <f>AB6+AB19</f>
        <v>0</v>
      </c>
      <c r="AC20" s="44">
        <f t="shared" si="3"/>
        <v>0</v>
      </c>
      <c r="AD20" s="44">
        <f t="shared" si="3"/>
        <v>0</v>
      </c>
      <c r="AE20" s="44">
        <f t="shared" si="3"/>
        <v>0</v>
      </c>
      <c r="AF20" s="44">
        <f t="shared" si="3"/>
        <v>0</v>
      </c>
      <c r="AG20" s="44">
        <f t="shared" si="3"/>
        <v>0</v>
      </c>
      <c r="AH20" s="44">
        <f t="shared" si="3"/>
        <v>0</v>
      </c>
      <c r="AI20" s="44">
        <f t="shared" si="3"/>
        <v>0</v>
      </c>
      <c r="AJ20" s="44">
        <f t="shared" si="3"/>
        <v>0</v>
      </c>
      <c r="AK20" s="44">
        <f t="shared" si="3"/>
        <v>0</v>
      </c>
      <c r="AL20" s="44">
        <f t="shared" si="3"/>
        <v>0</v>
      </c>
    </row>
    <row r="21" spans="1:38" s="9" customFormat="1" ht="27" customHeight="1">
      <c r="A21" s="573" t="s">
        <v>18</v>
      </c>
      <c r="B21" s="574"/>
      <c r="C21" s="574"/>
      <c r="D21" s="575"/>
      <c r="E21" s="17"/>
      <c r="F21" s="17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7"/>
      <c r="V21" s="17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19" customFormat="1" ht="27" customHeight="1">
      <c r="C22" s="20" t="s">
        <v>21</v>
      </c>
      <c r="I22" s="19">
        <f t="shared" ref="I22:AK22" si="4">I21-I19</f>
        <v>0</v>
      </c>
      <c r="J22" s="19">
        <f>J21-J19</f>
        <v>0</v>
      </c>
      <c r="K22" s="19">
        <f t="shared" si="4"/>
        <v>0</v>
      </c>
      <c r="L22" s="19">
        <f t="shared" si="4"/>
        <v>0</v>
      </c>
      <c r="M22" s="19">
        <f t="shared" si="4"/>
        <v>0</v>
      </c>
      <c r="N22" s="19">
        <f t="shared" si="4"/>
        <v>0</v>
      </c>
      <c r="O22" s="19">
        <f t="shared" si="4"/>
        <v>0</v>
      </c>
      <c r="P22" s="19">
        <f t="shared" si="4"/>
        <v>0</v>
      </c>
      <c r="Q22" s="19">
        <f>Q21-Q19</f>
        <v>0</v>
      </c>
      <c r="R22" s="19">
        <f>R21-R19</f>
        <v>0</v>
      </c>
      <c r="S22" s="19">
        <f t="shared" si="4"/>
        <v>0</v>
      </c>
      <c r="T22" s="19">
        <f t="shared" si="4"/>
        <v>0</v>
      </c>
      <c r="U22" s="19">
        <f t="shared" si="4"/>
        <v>0</v>
      </c>
      <c r="V22" s="19">
        <f t="shared" si="4"/>
        <v>0</v>
      </c>
      <c r="W22" s="19">
        <f t="shared" si="4"/>
        <v>0</v>
      </c>
      <c r="Y22" s="19">
        <f t="shared" si="4"/>
        <v>0</v>
      </c>
      <c r="AJ22" s="19">
        <f t="shared" si="4"/>
        <v>0</v>
      </c>
      <c r="AK22" s="19">
        <f t="shared" si="4"/>
        <v>0</v>
      </c>
      <c r="AL22" s="19">
        <f>AL21-AL19</f>
        <v>0</v>
      </c>
    </row>
    <row r="23" spans="1:38" ht="27" customHeight="1">
      <c r="F23" s="6"/>
      <c r="G23" s="6"/>
    </row>
  </sheetData>
  <mergeCells count="45">
    <mergeCell ref="B2:C2"/>
    <mergeCell ref="D2:E2"/>
    <mergeCell ref="P4:P5"/>
    <mergeCell ref="O4:O5"/>
    <mergeCell ref="N4:N5"/>
    <mergeCell ref="M4:M5"/>
    <mergeCell ref="L4:L5"/>
    <mergeCell ref="K4:K5"/>
    <mergeCell ref="E3:E5"/>
    <mergeCell ref="D4:D5"/>
    <mergeCell ref="E19:H19"/>
    <mergeCell ref="A21:D21"/>
    <mergeCell ref="C3:D3"/>
    <mergeCell ref="J3:J5"/>
    <mergeCell ref="I4:I5"/>
    <mergeCell ref="H3:H5"/>
    <mergeCell ref="G3:G5"/>
    <mergeCell ref="F3:F5"/>
    <mergeCell ref="C4:C5"/>
    <mergeCell ref="B4:B5"/>
    <mergeCell ref="A3:A5"/>
    <mergeCell ref="AJ3:AL3"/>
    <mergeCell ref="Y4:Y5"/>
    <mergeCell ref="W4:W5"/>
    <mergeCell ref="V4:V5"/>
    <mergeCell ref="L1:N1"/>
    <mergeCell ref="O1:P1"/>
    <mergeCell ref="K3:L3"/>
    <mergeCell ref="U4:U5"/>
    <mergeCell ref="T4:T5"/>
    <mergeCell ref="S4:S5"/>
    <mergeCell ref="X4:X5"/>
    <mergeCell ref="Z4:Z5"/>
    <mergeCell ref="AB4:AB5"/>
    <mergeCell ref="R4:R5"/>
    <mergeCell ref="Q4:Q5"/>
    <mergeCell ref="M2:AB2"/>
    <mergeCell ref="AC2:AE2"/>
    <mergeCell ref="AC3:AE3"/>
    <mergeCell ref="AA4:AA5"/>
    <mergeCell ref="AF2:AI2"/>
    <mergeCell ref="AF4:AF5"/>
    <mergeCell ref="AG4:AG5"/>
    <mergeCell ref="AH4:AH5"/>
    <mergeCell ref="AI4:AI5"/>
  </mergeCells>
  <printOptions verticalCentered="1"/>
  <pageMargins left="0" right="0" top="0" bottom="0" header="0" footer="0"/>
  <pageSetup paperSize="9" scale="25" orientation="landscape" horizontalDpi="180" verticalDpi="180" r:id="rId1"/>
  <headerFooter alignWithMargins="0"/>
  <colBreaks count="1" manualBreakCount="1">
    <brk id="9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</sheetPr>
  <dimension ref="A1:I43"/>
  <sheetViews>
    <sheetView rightToLeft="1" view="pageBreakPreview" topLeftCell="A22" zoomScaleNormal="100" zoomScaleSheetLayoutView="100" workbookViewId="0">
      <selection activeCell="F33" sqref="F33:G33"/>
    </sheetView>
  </sheetViews>
  <sheetFormatPr baseColWidth="10" defaultColWidth="9.140625" defaultRowHeight="12.75"/>
  <cols>
    <col min="1" max="1" width="8.28515625" customWidth="1"/>
    <col min="2" max="2" width="9.7109375" customWidth="1"/>
    <col min="3" max="3" width="5.5703125" customWidth="1"/>
    <col min="4" max="4" width="23.85546875" customWidth="1"/>
    <col min="5" max="5" width="8.28515625" customWidth="1"/>
    <col min="6" max="6" width="9.7109375" customWidth="1"/>
    <col min="7" max="7" width="6.42578125" customWidth="1"/>
    <col min="8" max="8" width="23.85546875" customWidth="1"/>
    <col min="9" max="9" width="19.42578125" customWidth="1"/>
  </cols>
  <sheetData>
    <row r="1" spans="1:9" ht="50.25" customHeight="1" thickBot="1">
      <c r="D1" s="99"/>
      <c r="E1" s="99"/>
      <c r="F1" s="62"/>
      <c r="G1" s="62"/>
      <c r="H1" s="62"/>
    </row>
    <row r="2" spans="1:9" ht="37.5" customHeight="1" thickTop="1" thickBot="1">
      <c r="A2" s="639" t="s">
        <v>123</v>
      </c>
      <c r="B2" s="100" t="s">
        <v>124</v>
      </c>
      <c r="C2" s="101" t="s">
        <v>80</v>
      </c>
      <c r="D2" s="102" t="s">
        <v>125</v>
      </c>
      <c r="E2" s="642" t="s">
        <v>126</v>
      </c>
      <c r="F2" s="100" t="s">
        <v>124</v>
      </c>
      <c r="G2" s="101" t="s">
        <v>80</v>
      </c>
      <c r="H2" s="102" t="s">
        <v>127</v>
      </c>
    </row>
    <row r="3" spans="1:9" ht="17.25" customHeight="1" thickTop="1" thickBot="1">
      <c r="A3" s="640"/>
      <c r="B3" s="644">
        <v>1</v>
      </c>
      <c r="C3" s="646" t="s">
        <v>128</v>
      </c>
      <c r="D3" s="648">
        <f>'سجل الايرادات'!$M$20</f>
        <v>0</v>
      </c>
      <c r="E3" s="643"/>
      <c r="F3" s="103">
        <v>1</v>
      </c>
      <c r="G3" s="104"/>
      <c r="H3" s="105">
        <f>'سجل النفقات'!$M$20</f>
        <v>0</v>
      </c>
    </row>
    <row r="4" spans="1:9" ht="17.25" customHeight="1" thickTop="1" thickBot="1">
      <c r="A4" s="640"/>
      <c r="B4" s="645"/>
      <c r="C4" s="647"/>
      <c r="D4" s="633"/>
      <c r="E4" s="643"/>
      <c r="F4" s="106">
        <v>2</v>
      </c>
      <c r="G4" s="107"/>
      <c r="H4" s="105">
        <f>'سجل النفقات'!$N$20</f>
        <v>0</v>
      </c>
    </row>
    <row r="5" spans="1:9" ht="17.25" customHeight="1" thickTop="1" thickBot="1">
      <c r="A5" s="640"/>
      <c r="B5" s="649">
        <v>2</v>
      </c>
      <c r="C5" s="650" t="s">
        <v>128</v>
      </c>
      <c r="D5" s="648">
        <f>'سجل الايرادات'!$N$20</f>
        <v>0</v>
      </c>
      <c r="E5" s="643"/>
      <c r="F5" s="106">
        <v>3</v>
      </c>
      <c r="G5" s="107"/>
      <c r="H5" s="105">
        <f>'سجل النفقات'!$O$20</f>
        <v>0</v>
      </c>
    </row>
    <row r="6" spans="1:9" ht="17.25" customHeight="1" thickTop="1" thickBot="1">
      <c r="A6" s="640"/>
      <c r="B6" s="645"/>
      <c r="C6" s="647"/>
      <c r="D6" s="633"/>
      <c r="E6" s="643"/>
      <c r="F6" s="106">
        <v>4</v>
      </c>
      <c r="G6" s="107"/>
      <c r="H6" s="105">
        <f>'سجل النفقات'!$P$20</f>
        <v>0</v>
      </c>
    </row>
    <row r="7" spans="1:9" ht="17.25" customHeight="1" thickTop="1" thickBot="1">
      <c r="A7" s="640"/>
      <c r="B7" s="649">
        <v>3</v>
      </c>
      <c r="C7" s="650" t="s">
        <v>128</v>
      </c>
      <c r="D7" s="648">
        <f>'سجل الايرادات'!$O$20</f>
        <v>0</v>
      </c>
      <c r="E7" s="643"/>
      <c r="F7" s="106">
        <v>5</v>
      </c>
      <c r="G7" s="107"/>
      <c r="H7" s="105">
        <f>'سجل النفقات'!$Q$20</f>
        <v>0</v>
      </c>
    </row>
    <row r="8" spans="1:9" ht="17.25" customHeight="1" thickTop="1" thickBot="1">
      <c r="A8" s="640"/>
      <c r="B8" s="645"/>
      <c r="C8" s="647"/>
      <c r="D8" s="633"/>
      <c r="E8" s="643"/>
      <c r="F8" s="106">
        <v>6</v>
      </c>
      <c r="G8" s="107"/>
      <c r="H8" s="105">
        <f>'سجل النفقات'!$R$20</f>
        <v>0</v>
      </c>
    </row>
    <row r="9" spans="1:9" ht="17.25" customHeight="1" thickTop="1" thickBot="1">
      <c r="A9" s="640"/>
      <c r="B9" s="649">
        <v>4</v>
      </c>
      <c r="C9" s="650" t="s">
        <v>128</v>
      </c>
      <c r="D9" s="648">
        <f>'سجل الايرادات'!$P$20</f>
        <v>0</v>
      </c>
      <c r="E9" s="643"/>
      <c r="F9" s="106">
        <v>7</v>
      </c>
      <c r="G9" s="108" t="s">
        <v>128</v>
      </c>
      <c r="H9" s="105">
        <f>'سجل النفقات'!$S$20</f>
        <v>0</v>
      </c>
      <c r="I9" s="139">
        <f>D9+D13+D15+D16+D18</f>
        <v>0</v>
      </c>
    </row>
    <row r="10" spans="1:9" ht="17.25" customHeight="1" thickTop="1" thickBot="1">
      <c r="A10" s="640"/>
      <c r="B10" s="636"/>
      <c r="C10" s="651"/>
      <c r="D10" s="633"/>
      <c r="E10" s="643"/>
      <c r="F10" s="106">
        <v>8</v>
      </c>
      <c r="G10" s="108" t="s">
        <v>128</v>
      </c>
      <c r="H10" s="105">
        <f>'سجل النفقات'!$T$20</f>
        <v>0</v>
      </c>
    </row>
    <row r="11" spans="1:9" ht="17.25" customHeight="1" thickTop="1" thickBot="1">
      <c r="A11" s="640"/>
      <c r="B11" s="636">
        <v>5</v>
      </c>
      <c r="C11" s="651" t="s">
        <v>128</v>
      </c>
      <c r="D11" s="648">
        <f>'سجل الايرادات'!$Q$20</f>
        <v>0</v>
      </c>
      <c r="E11" s="643"/>
      <c r="F11" s="106">
        <v>9</v>
      </c>
      <c r="G11" s="108"/>
      <c r="H11" s="105">
        <f>'سجل النفقات'!$U$20</f>
        <v>0</v>
      </c>
    </row>
    <row r="12" spans="1:9" ht="17.25" customHeight="1" thickTop="1" thickBot="1">
      <c r="A12" s="640"/>
      <c r="B12" s="645"/>
      <c r="C12" s="647"/>
      <c r="D12" s="633"/>
      <c r="E12" s="643"/>
      <c r="F12" s="106">
        <v>10</v>
      </c>
      <c r="G12" s="107"/>
      <c r="H12" s="105">
        <f>'سجل النفقات'!$V$20</f>
        <v>0</v>
      </c>
    </row>
    <row r="13" spans="1:9" ht="17.25" customHeight="1" thickTop="1" thickBot="1">
      <c r="A13" s="640"/>
      <c r="B13" s="649">
        <v>6</v>
      </c>
      <c r="C13" s="650" t="s">
        <v>128</v>
      </c>
      <c r="D13" s="648">
        <f>'سجل الايرادات'!$R$20</f>
        <v>0</v>
      </c>
      <c r="E13" s="643"/>
      <c r="F13" s="106">
        <v>11</v>
      </c>
      <c r="G13" s="108" t="s">
        <v>128</v>
      </c>
      <c r="H13" s="105">
        <f>'سجل النفقات'!$W$20</f>
        <v>0</v>
      </c>
    </row>
    <row r="14" spans="1:9" ht="17.25" customHeight="1" thickTop="1" thickBot="1">
      <c r="A14" s="640"/>
      <c r="B14" s="645"/>
      <c r="C14" s="647"/>
      <c r="D14" s="633"/>
      <c r="E14" s="643"/>
      <c r="F14" s="106">
        <v>12</v>
      </c>
      <c r="G14" s="108"/>
      <c r="H14" s="105">
        <f>'سجل النفقات'!$X$20</f>
        <v>0</v>
      </c>
    </row>
    <row r="15" spans="1:9" ht="17.25" customHeight="1" thickTop="1" thickBot="1">
      <c r="A15" s="640"/>
      <c r="B15" s="649">
        <v>7</v>
      </c>
      <c r="C15" s="109">
        <v>1</v>
      </c>
      <c r="D15" s="110">
        <f>'سجل الايرادات'!$S$20</f>
        <v>0</v>
      </c>
      <c r="E15" s="643"/>
      <c r="F15" s="106">
        <v>13</v>
      </c>
      <c r="G15" s="107"/>
      <c r="H15" s="105">
        <f>'سجل النفقات'!$Y$20</f>
        <v>0</v>
      </c>
    </row>
    <row r="16" spans="1:9" ht="17.25" customHeight="1" thickTop="1" thickBot="1">
      <c r="A16" s="640"/>
      <c r="B16" s="636"/>
      <c r="C16" s="109">
        <v>2</v>
      </c>
      <c r="D16" s="110">
        <f>'سجل الايرادات'!$T$20</f>
        <v>0</v>
      </c>
      <c r="E16" s="643"/>
      <c r="F16" s="106">
        <v>14</v>
      </c>
      <c r="G16" s="107"/>
      <c r="H16" s="105">
        <f>'سجل النفقات'!$Z$20</f>
        <v>0</v>
      </c>
    </row>
    <row r="17" spans="1:9" ht="17.25" customHeight="1" thickTop="1" thickBot="1">
      <c r="A17" s="640"/>
      <c r="B17" s="636"/>
      <c r="C17" s="109"/>
      <c r="D17" s="110"/>
      <c r="E17" s="643"/>
      <c r="F17" s="111">
        <v>15</v>
      </c>
      <c r="G17" s="122"/>
      <c r="H17" s="105">
        <f>'سجل النفقات'!$AB$20</f>
        <v>0</v>
      </c>
    </row>
    <row r="18" spans="1:9" ht="17.25" customHeight="1" thickTop="1">
      <c r="A18" s="640"/>
      <c r="B18" s="645"/>
      <c r="C18" s="109">
        <v>3</v>
      </c>
      <c r="D18" s="110">
        <f>'سجل الايرادات'!$U$20</f>
        <v>0</v>
      </c>
      <c r="E18" s="643"/>
      <c r="F18" s="111">
        <v>16</v>
      </c>
      <c r="G18" s="112" t="s">
        <v>128</v>
      </c>
      <c r="H18" s="105">
        <f>'سجل النفقات'!AB20</f>
        <v>0</v>
      </c>
    </row>
    <row r="19" spans="1:9" ht="23.25" customHeight="1">
      <c r="A19" s="640"/>
      <c r="B19" s="649">
        <v>8</v>
      </c>
      <c r="C19" s="650" t="s">
        <v>128</v>
      </c>
      <c r="D19" s="632">
        <f>'سجل الايرادات'!$V$20</f>
        <v>0</v>
      </c>
      <c r="E19" s="643"/>
      <c r="F19" s="622" t="s">
        <v>129</v>
      </c>
      <c r="G19" s="624"/>
      <c r="H19" s="113">
        <f>SUM(H3:H18)</f>
        <v>0</v>
      </c>
    </row>
    <row r="20" spans="1:9" ht="17.25" customHeight="1">
      <c r="A20" s="640"/>
      <c r="B20" s="645"/>
      <c r="C20" s="647"/>
      <c r="D20" s="633"/>
      <c r="E20" s="643"/>
      <c r="F20" s="636">
        <v>1</v>
      </c>
      <c r="G20" s="114">
        <v>1</v>
      </c>
      <c r="H20" s="115">
        <f>'سجل النفقات'!$AC$20</f>
        <v>0</v>
      </c>
    </row>
    <row r="21" spans="1:9" ht="17.25" customHeight="1">
      <c r="A21" s="640"/>
      <c r="B21" s="628">
        <v>9</v>
      </c>
      <c r="C21" s="630" t="s">
        <v>128</v>
      </c>
      <c r="D21" s="632">
        <f>'سجل الايرادات'!$W$20</f>
        <v>0</v>
      </c>
      <c r="E21" s="643"/>
      <c r="F21" s="636"/>
      <c r="G21" s="116">
        <v>2</v>
      </c>
      <c r="H21" s="115">
        <f>'سجل النفقات'!$AD$20</f>
        <v>0</v>
      </c>
    </row>
    <row r="22" spans="1:9" ht="17.25" customHeight="1">
      <c r="A22" s="640"/>
      <c r="B22" s="629"/>
      <c r="C22" s="631"/>
      <c r="D22" s="633"/>
      <c r="E22" s="643"/>
      <c r="F22" s="636"/>
      <c r="G22" s="117">
        <v>3</v>
      </c>
      <c r="H22" s="115">
        <f>'سجل النفقات'!$AE$20</f>
        <v>0</v>
      </c>
    </row>
    <row r="23" spans="1:9" ht="23.25" customHeight="1">
      <c r="A23" s="640"/>
      <c r="B23" s="628">
        <v>10</v>
      </c>
      <c r="C23" s="630" t="s">
        <v>128</v>
      </c>
      <c r="D23" s="632">
        <f>'سجل الايرادات'!$X$20</f>
        <v>0</v>
      </c>
      <c r="E23" s="643"/>
      <c r="F23" s="622" t="s">
        <v>130</v>
      </c>
      <c r="G23" s="624"/>
      <c r="H23" s="113">
        <f>SUM(H20+H21+H22)</f>
        <v>0</v>
      </c>
    </row>
    <row r="24" spans="1:9" ht="17.25" customHeight="1">
      <c r="A24" s="640"/>
      <c r="B24" s="629"/>
      <c r="C24" s="631"/>
      <c r="D24" s="633"/>
      <c r="E24" s="643"/>
      <c r="F24" s="118">
        <v>1</v>
      </c>
      <c r="G24" s="119" t="s">
        <v>128</v>
      </c>
      <c r="H24" s="120">
        <f>'سجل النفقات'!AF20</f>
        <v>0</v>
      </c>
    </row>
    <row r="25" spans="1:9" ht="17.25" customHeight="1">
      <c r="A25" s="640"/>
      <c r="B25" s="628">
        <v>11</v>
      </c>
      <c r="C25" s="630" t="s">
        <v>128</v>
      </c>
      <c r="D25" s="632">
        <f>'سجل الايرادات'!$Y$20</f>
        <v>0</v>
      </c>
      <c r="E25" s="643"/>
      <c r="F25" s="118">
        <v>2</v>
      </c>
      <c r="G25" s="119" t="s">
        <v>128</v>
      </c>
      <c r="H25" s="120">
        <f>'سجل النفقات'!AG20</f>
        <v>0</v>
      </c>
    </row>
    <row r="26" spans="1:9" ht="17.25" customHeight="1">
      <c r="A26" s="640"/>
      <c r="B26" s="629"/>
      <c r="C26" s="631"/>
      <c r="D26" s="633"/>
      <c r="E26" s="643"/>
      <c r="F26" s="634">
        <v>3</v>
      </c>
      <c r="G26" s="108">
        <v>1</v>
      </c>
      <c r="H26" s="637">
        <f>'بنفقات التحويل'!F19</f>
        <v>0</v>
      </c>
    </row>
    <row r="27" spans="1:9" ht="17.25" customHeight="1">
      <c r="A27" s="640"/>
      <c r="B27" s="628"/>
      <c r="C27" s="630"/>
      <c r="D27" s="632">
        <f>'سجل الايرادات'!$Z$20</f>
        <v>0</v>
      </c>
      <c r="E27" s="643"/>
      <c r="F27" s="635"/>
      <c r="G27" s="122">
        <v>2</v>
      </c>
      <c r="H27" s="638"/>
    </row>
    <row r="28" spans="1:9" ht="17.25" customHeight="1">
      <c r="A28" s="640"/>
      <c r="B28" s="629"/>
      <c r="C28" s="631"/>
      <c r="D28" s="633"/>
      <c r="E28" s="643"/>
      <c r="F28" s="121">
        <v>3</v>
      </c>
      <c r="G28" s="122"/>
      <c r="H28" s="120">
        <f>'سجل النفقات'!AI20</f>
        <v>0</v>
      </c>
    </row>
    <row r="29" spans="1:9" ht="24" customHeight="1" thickBot="1">
      <c r="A29" s="641"/>
      <c r="B29" s="123"/>
      <c r="C29" s="124"/>
      <c r="D29" s="125"/>
      <c r="E29" s="608" t="s">
        <v>131</v>
      </c>
      <c r="F29" s="609"/>
      <c r="G29" s="610"/>
      <c r="H29" s="126">
        <f>SUM(H24:H28)</f>
        <v>0</v>
      </c>
    </row>
    <row r="30" spans="1:9" ht="30" customHeight="1" thickTop="1" thickBot="1">
      <c r="A30" s="611" t="s">
        <v>132</v>
      </c>
      <c r="B30" s="612"/>
      <c r="C30" s="613"/>
      <c r="D30" s="127">
        <f>SUM(D3:D29)</f>
        <v>0</v>
      </c>
      <c r="E30" s="611" t="s">
        <v>133</v>
      </c>
      <c r="F30" s="612"/>
      <c r="G30" s="613"/>
      <c r="H30" s="127">
        <f>H19+H23+H29</f>
        <v>0</v>
      </c>
      <c r="I30" s="128"/>
    </row>
    <row r="31" spans="1:9" ht="20.100000000000001" customHeight="1" thickTop="1" thickBot="1">
      <c r="A31" s="614" t="s">
        <v>134</v>
      </c>
      <c r="B31" s="616">
        <v>511</v>
      </c>
      <c r="C31" s="617"/>
      <c r="D31" s="129">
        <f>'سجل الايرادات'!$AA$20</f>
        <v>0</v>
      </c>
      <c r="E31" s="614" t="s">
        <v>134</v>
      </c>
      <c r="F31" s="616">
        <v>511</v>
      </c>
      <c r="G31" s="617"/>
      <c r="H31" s="105">
        <f>'سجل النفقات'!$AJ$20</f>
        <v>0</v>
      </c>
    </row>
    <row r="32" spans="1:9" ht="20.100000000000001" customHeight="1" thickTop="1" thickBot="1">
      <c r="A32" s="615"/>
      <c r="B32" s="618">
        <v>512</v>
      </c>
      <c r="C32" s="619"/>
      <c r="D32" s="129">
        <f>'سجل الايرادات'!$AB$20</f>
        <v>0</v>
      </c>
      <c r="E32" s="615"/>
      <c r="F32" s="618">
        <v>512</v>
      </c>
      <c r="G32" s="619"/>
      <c r="H32" s="105">
        <f>'سجل النفقات'!$AK$20</f>
        <v>0</v>
      </c>
    </row>
    <row r="33" spans="1:8" ht="20.100000000000001" customHeight="1" thickTop="1">
      <c r="A33" s="615"/>
      <c r="B33" s="620">
        <v>513</v>
      </c>
      <c r="C33" s="621"/>
      <c r="D33" s="129">
        <f>'سجل الايرادات'!$AC$20</f>
        <v>0</v>
      </c>
      <c r="E33" s="615"/>
      <c r="F33" s="620">
        <v>513</v>
      </c>
      <c r="G33" s="621"/>
      <c r="H33" s="105">
        <f>'سجل النفقات'!$AL$20</f>
        <v>0</v>
      </c>
    </row>
    <row r="34" spans="1:8" ht="24" customHeight="1">
      <c r="A34" s="622" t="s">
        <v>135</v>
      </c>
      <c r="B34" s="623" t="s">
        <v>136</v>
      </c>
      <c r="C34" s="624"/>
      <c r="D34" s="113">
        <f>SUM(D31:D33)</f>
        <v>0</v>
      </c>
      <c r="E34" s="622" t="s">
        <v>135</v>
      </c>
      <c r="F34" s="623" t="s">
        <v>136</v>
      </c>
      <c r="G34" s="624"/>
      <c r="H34" s="113">
        <f>SUM(H31:H33)</f>
        <v>0</v>
      </c>
    </row>
    <row r="35" spans="1:8" ht="5.25" customHeight="1" thickBot="1">
      <c r="A35" s="130"/>
      <c r="B35" s="130"/>
      <c r="C35" s="130"/>
      <c r="D35" s="131"/>
      <c r="E35" s="130"/>
      <c r="F35" s="130"/>
      <c r="G35" s="130"/>
      <c r="H35" s="131"/>
    </row>
    <row r="36" spans="1:8" ht="30" customHeight="1" thickTop="1" thickBot="1">
      <c r="A36" s="625" t="s">
        <v>137</v>
      </c>
      <c r="B36" s="626"/>
      <c r="C36" s="627"/>
      <c r="D36" s="132">
        <f>D30+D34</f>
        <v>0</v>
      </c>
      <c r="E36" s="625" t="s">
        <v>138</v>
      </c>
      <c r="F36" s="626"/>
      <c r="G36" s="627"/>
      <c r="H36" s="132">
        <f>H30+H34</f>
        <v>0</v>
      </c>
    </row>
    <row r="37" spans="1:8" ht="13.5" thickTop="1">
      <c r="D37" s="62"/>
      <c r="E37" s="62"/>
      <c r="F37" s="133"/>
      <c r="G37" s="133"/>
      <c r="H37" s="133"/>
    </row>
    <row r="38" spans="1:8" ht="15.75">
      <c r="D38" s="607" t="s">
        <v>139</v>
      </c>
      <c r="E38" s="607"/>
      <c r="F38" s="607"/>
      <c r="G38" s="134"/>
      <c r="H38" s="135" t="s">
        <v>140</v>
      </c>
    </row>
    <row r="39" spans="1:8" ht="16.5" customHeight="1"/>
    <row r="40" spans="1:8" ht="16.5" customHeight="1">
      <c r="D40" s="139"/>
    </row>
    <row r="41" spans="1:8" ht="15" customHeight="1"/>
    <row r="42" spans="1:8" ht="15" customHeight="1"/>
    <row r="43" spans="1:8" ht="12" customHeight="1"/>
  </sheetData>
  <mergeCells count="57">
    <mergeCell ref="C9:C10"/>
    <mergeCell ref="D9:D10"/>
    <mergeCell ref="B23:B24"/>
    <mergeCell ref="B11:B12"/>
    <mergeCell ref="C11:C12"/>
    <mergeCell ref="D11:D12"/>
    <mergeCell ref="D13:D14"/>
    <mergeCell ref="B15:B18"/>
    <mergeCell ref="B19:B20"/>
    <mergeCell ref="C19:C20"/>
    <mergeCell ref="D19:D20"/>
    <mergeCell ref="C23:C24"/>
    <mergeCell ref="D23:D24"/>
    <mergeCell ref="H26:H27"/>
    <mergeCell ref="A2:A29"/>
    <mergeCell ref="E2:E28"/>
    <mergeCell ref="B3:B4"/>
    <mergeCell ref="C3:C4"/>
    <mergeCell ref="D3:D4"/>
    <mergeCell ref="B5:B6"/>
    <mergeCell ref="C5:C6"/>
    <mergeCell ref="D5:D6"/>
    <mergeCell ref="B7:B8"/>
    <mergeCell ref="C7:C8"/>
    <mergeCell ref="D7:D8"/>
    <mergeCell ref="B9:B10"/>
    <mergeCell ref="F23:G23"/>
    <mergeCell ref="B13:B14"/>
    <mergeCell ref="C13:C14"/>
    <mergeCell ref="F19:G19"/>
    <mergeCell ref="F20:F22"/>
    <mergeCell ref="B21:B22"/>
    <mergeCell ref="C21:C22"/>
    <mergeCell ref="D21:D22"/>
    <mergeCell ref="B25:B26"/>
    <mergeCell ref="C25:C26"/>
    <mergeCell ref="D25:D26"/>
    <mergeCell ref="F26:F27"/>
    <mergeCell ref="B27:B28"/>
    <mergeCell ref="C27:C28"/>
    <mergeCell ref="D27:D28"/>
    <mergeCell ref="D38:F38"/>
    <mergeCell ref="E29:G29"/>
    <mergeCell ref="A30:C30"/>
    <mergeCell ref="E30:G30"/>
    <mergeCell ref="A31:A33"/>
    <mergeCell ref="B31:C31"/>
    <mergeCell ref="E31:E33"/>
    <mergeCell ref="F31:G31"/>
    <mergeCell ref="B32:C32"/>
    <mergeCell ref="F32:G32"/>
    <mergeCell ref="B33:C33"/>
    <mergeCell ref="F33:G33"/>
    <mergeCell ref="A34:C34"/>
    <mergeCell ref="E34:G34"/>
    <mergeCell ref="A36:C36"/>
    <mergeCell ref="E36:G36"/>
  </mergeCell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59999389629810485"/>
  </sheetPr>
  <dimension ref="A1:G23"/>
  <sheetViews>
    <sheetView view="pageBreakPreview" topLeftCell="B1" zoomScale="90" zoomScaleNormal="90" zoomScaleSheetLayoutView="90" workbookViewId="0">
      <selection activeCell="D10" sqref="D10"/>
    </sheetView>
  </sheetViews>
  <sheetFormatPr baseColWidth="10" defaultColWidth="9.140625" defaultRowHeight="12.75"/>
  <cols>
    <col min="1" max="1" width="26.7109375" customWidth="1"/>
    <col min="2" max="2" width="4.28515625" customWidth="1"/>
    <col min="3" max="3" width="31.85546875" customWidth="1"/>
    <col min="4" max="4" width="24.7109375" customWidth="1"/>
    <col min="5" max="5" width="15.85546875" customWidth="1"/>
    <col min="6" max="6" width="32.7109375" customWidth="1"/>
  </cols>
  <sheetData>
    <row r="1" spans="1:7" ht="26.25" customHeight="1">
      <c r="A1" s="668" t="s">
        <v>107</v>
      </c>
      <c r="B1" s="668"/>
      <c r="C1" s="668"/>
      <c r="D1" s="668"/>
      <c r="E1" s="668"/>
      <c r="F1" s="668"/>
    </row>
    <row r="2" spans="1:7" ht="26.25" customHeight="1">
      <c r="A2" s="669" t="str">
        <f>'الوضعية المالية'!C11</f>
        <v>31ديسمبر 2025</v>
      </c>
      <c r="B2" s="669"/>
      <c r="C2" s="75" t="s">
        <v>160</v>
      </c>
      <c r="D2" s="60"/>
      <c r="E2" s="60"/>
      <c r="F2" s="76" t="s">
        <v>108</v>
      </c>
    </row>
    <row r="3" spans="1:7" ht="26.25" customHeight="1">
      <c r="A3" s="140" t="s">
        <v>150</v>
      </c>
      <c r="B3" s="141" t="s">
        <v>149</v>
      </c>
      <c r="C3" s="76" t="s">
        <v>109</v>
      </c>
      <c r="D3" s="60"/>
      <c r="E3" s="60"/>
      <c r="F3" s="76" t="s">
        <v>154</v>
      </c>
    </row>
    <row r="4" spans="1:7" ht="26.25" customHeight="1">
      <c r="A4" s="77"/>
      <c r="B4" s="60"/>
      <c r="C4" s="60"/>
      <c r="D4" s="60"/>
      <c r="E4" s="60"/>
      <c r="F4" s="78" t="s">
        <v>155</v>
      </c>
    </row>
    <row r="5" spans="1:7" ht="26.25" customHeight="1">
      <c r="A5" s="60"/>
      <c r="B5" s="60"/>
      <c r="C5" s="79"/>
      <c r="D5" s="60"/>
      <c r="E5" s="60"/>
      <c r="F5" s="78"/>
    </row>
    <row r="6" spans="1:7" ht="30.75" customHeight="1" thickBot="1">
      <c r="A6" s="62"/>
      <c r="B6" s="62"/>
      <c r="C6" s="80" t="str">
        <f>'الوضعية المالية'!C11</f>
        <v>31ديسمبر 2025</v>
      </c>
      <c r="D6" s="670" t="s">
        <v>110</v>
      </c>
      <c r="E6" s="670"/>
      <c r="F6" s="670"/>
      <c r="G6" s="81"/>
    </row>
    <row r="7" spans="1:7" ht="27" customHeight="1" thickTop="1" thickBot="1">
      <c r="A7" s="661" t="s">
        <v>111</v>
      </c>
      <c r="B7" s="663"/>
      <c r="C7" s="82" t="s">
        <v>112</v>
      </c>
      <c r="D7" s="82" t="s">
        <v>113</v>
      </c>
      <c r="E7" s="661" t="s">
        <v>114</v>
      </c>
      <c r="F7" s="663"/>
    </row>
    <row r="8" spans="1:7" ht="24.95" customHeight="1" thickTop="1" thickBot="1">
      <c r="A8" s="653">
        <f>SUM(D8-C8)</f>
        <v>316347.02</v>
      </c>
      <c r="B8" s="654"/>
      <c r="C8" s="83">
        <v>0</v>
      </c>
      <c r="D8" s="83">
        <f>'الوضعية المالية'!D16</f>
        <v>316347.02</v>
      </c>
      <c r="E8" s="146" t="s">
        <v>151</v>
      </c>
      <c r="F8" s="84" t="s">
        <v>115</v>
      </c>
    </row>
    <row r="9" spans="1:7" ht="24.95" customHeight="1" thickTop="1" thickBot="1">
      <c r="A9" s="653">
        <f>SUM(D9-C9)</f>
        <v>0</v>
      </c>
      <c r="B9" s="654"/>
      <c r="C9" s="85">
        <f>'الوضعية المالية'!D21</f>
        <v>0</v>
      </c>
      <c r="D9" s="83">
        <f>'الوضعية المالية'!D18</f>
        <v>0</v>
      </c>
      <c r="E9" s="86" t="str">
        <f>C6</f>
        <v>31ديسمبر 2025</v>
      </c>
      <c r="F9" s="87" t="s">
        <v>158</v>
      </c>
    </row>
    <row r="10" spans="1:7" ht="24.95" customHeight="1" thickTop="1" thickBot="1">
      <c r="A10" s="653">
        <f>SUM(D10-C10)</f>
        <v>33235.86</v>
      </c>
      <c r="B10" s="654"/>
      <c r="C10" s="67"/>
      <c r="D10" s="83">
        <f>'الوضعية المالية'!C16</f>
        <v>33235.86</v>
      </c>
      <c r="E10" s="88" t="str">
        <f>E8</f>
        <v xml:space="preserve"> 31ديسمبر 2020</v>
      </c>
      <c r="F10" s="87" t="s">
        <v>116</v>
      </c>
    </row>
    <row r="11" spans="1:7" ht="24.95" customHeight="1" thickTop="1" thickBot="1">
      <c r="A11" s="655">
        <f>SUM(D11-C11)</f>
        <v>0</v>
      </c>
      <c r="B11" s="656"/>
      <c r="C11" s="83">
        <f>'الوضعية المالية'!C21</f>
        <v>0</v>
      </c>
      <c r="D11" s="83">
        <f>'الوضعية المالية'!C18</f>
        <v>0</v>
      </c>
      <c r="E11" s="86" t="str">
        <f>E9</f>
        <v>31ديسمبر 2025</v>
      </c>
      <c r="F11" s="87" t="s">
        <v>159</v>
      </c>
    </row>
    <row r="12" spans="1:7" ht="25.5" customHeight="1" thickTop="1" thickBot="1">
      <c r="A12" s="657">
        <f>SUM(A8:A11)</f>
        <v>349582.88</v>
      </c>
      <c r="B12" s="658"/>
      <c r="C12" s="89">
        <f>SUM(C8:C11)</f>
        <v>0</v>
      </c>
      <c r="D12" s="89">
        <f>SUM(D8:D11)</f>
        <v>349582.88</v>
      </c>
      <c r="E12" s="659" t="s">
        <v>117</v>
      </c>
      <c r="F12" s="660"/>
    </row>
    <row r="13" spans="1:7" ht="14.25" thickTop="1" thickBot="1">
      <c r="A13" s="90" t="s">
        <v>17</v>
      </c>
      <c r="B13" s="90"/>
      <c r="C13" s="62"/>
      <c r="D13" s="62"/>
      <c r="E13" s="62"/>
      <c r="F13" s="62"/>
    </row>
    <row r="14" spans="1:7" ht="27" customHeight="1" thickTop="1" thickBot="1">
      <c r="A14" s="91"/>
      <c r="B14" s="91"/>
      <c r="C14" s="92"/>
      <c r="D14" s="661" t="s">
        <v>118</v>
      </c>
      <c r="E14" s="662"/>
      <c r="F14" s="663"/>
    </row>
    <row r="15" spans="1:7" ht="24.95" customHeight="1" thickTop="1" thickBot="1">
      <c r="A15" s="664"/>
      <c r="B15" s="664"/>
      <c r="C15" s="665"/>
      <c r="D15" s="67">
        <v>0</v>
      </c>
      <c r="E15" s="666" t="s">
        <v>119</v>
      </c>
      <c r="F15" s="667"/>
    </row>
    <row r="16" spans="1:7" ht="24.95" customHeight="1" thickTop="1" thickBot="1">
      <c r="A16" s="91"/>
      <c r="B16" s="91"/>
      <c r="C16" s="92"/>
      <c r="D16" s="93"/>
      <c r="E16" s="666" t="s">
        <v>312</v>
      </c>
      <c r="F16" s="667"/>
    </row>
    <row r="17" spans="1:6" ht="24.95" customHeight="1" thickTop="1" thickBot="1">
      <c r="A17" s="91"/>
      <c r="B17" s="91"/>
      <c r="C17" s="92"/>
      <c r="D17" s="67">
        <f>D18-D15</f>
        <v>349582.88</v>
      </c>
      <c r="E17" s="666" t="s">
        <v>313</v>
      </c>
      <c r="F17" s="667"/>
    </row>
    <row r="18" spans="1:6" ht="25.5" customHeight="1" thickTop="1" thickBot="1">
      <c r="A18" s="94"/>
      <c r="B18" s="94"/>
      <c r="C18" s="95"/>
      <c r="D18" s="96">
        <f>A12</f>
        <v>349582.88</v>
      </c>
      <c r="E18" s="659" t="s">
        <v>120</v>
      </c>
      <c r="F18" s="660"/>
    </row>
    <row r="19" spans="1:6" ht="13.5" thickTop="1">
      <c r="A19" s="90"/>
      <c r="B19" s="90"/>
      <c r="C19" s="62"/>
      <c r="D19" s="62"/>
      <c r="E19" s="62"/>
      <c r="F19" s="62"/>
    </row>
    <row r="20" spans="1:6">
      <c r="A20" s="62"/>
      <c r="B20" s="62"/>
      <c r="C20" s="60"/>
      <c r="D20" s="652" t="s">
        <v>121</v>
      </c>
      <c r="E20" s="652"/>
      <c r="F20" s="652"/>
    </row>
    <row r="21" spans="1:6" ht="7.5" customHeight="1">
      <c r="A21" s="97"/>
      <c r="B21" s="97"/>
      <c r="C21" s="60"/>
      <c r="D21" s="60"/>
      <c r="E21" s="60"/>
      <c r="F21" s="60"/>
    </row>
    <row r="22" spans="1:6" ht="17.25" customHeight="1">
      <c r="A22" s="98"/>
      <c r="B22" s="98"/>
      <c r="C22" s="143" t="s">
        <v>147</v>
      </c>
      <c r="D22" s="145" t="s">
        <v>148</v>
      </c>
      <c r="E22" s="144"/>
      <c r="F22" s="142" t="s">
        <v>122</v>
      </c>
    </row>
    <row r="23" spans="1:6">
      <c r="C23" s="98"/>
    </row>
  </sheetData>
  <mergeCells count="18">
    <mergeCell ref="A8:B8"/>
    <mergeCell ref="A1:F1"/>
    <mergeCell ref="A2:B2"/>
    <mergeCell ref="D6:F6"/>
    <mergeCell ref="A7:B7"/>
    <mergeCell ref="E7:F7"/>
    <mergeCell ref="D20:F20"/>
    <mergeCell ref="A9:B9"/>
    <mergeCell ref="A10:B10"/>
    <mergeCell ref="A11:B11"/>
    <mergeCell ref="A12:B12"/>
    <mergeCell ref="E12:F12"/>
    <mergeCell ref="D14:F14"/>
    <mergeCell ref="A15:C15"/>
    <mergeCell ref="E15:F15"/>
    <mergeCell ref="E16:F16"/>
    <mergeCell ref="E17:F17"/>
    <mergeCell ref="E18:F18"/>
  </mergeCells>
  <pageMargins left="0.78740157480314998" right="0.47244094488188998" top="0.15748031496063" bottom="0.196850393700787" header="0.15748031496063" footer="0.511811023622047"/>
  <pageSetup paperSize="9" scale="9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/>
  </sheetPr>
  <dimension ref="B1:K43"/>
  <sheetViews>
    <sheetView view="pageBreakPreview" zoomScaleNormal="100" zoomScaleSheetLayoutView="100" workbookViewId="0">
      <selection activeCell="C18" sqref="C18:C19"/>
    </sheetView>
  </sheetViews>
  <sheetFormatPr baseColWidth="10" defaultColWidth="9.140625" defaultRowHeight="12.75"/>
  <cols>
    <col min="1" max="1" width="0.85546875" customWidth="1"/>
    <col min="2" max="2" width="25.140625" customWidth="1"/>
    <col min="3" max="3" width="22.140625" customWidth="1"/>
    <col min="4" max="4" width="21.42578125" customWidth="1"/>
    <col min="5" max="5" width="23.5703125" customWidth="1"/>
    <col min="6" max="6" width="4.42578125" customWidth="1"/>
  </cols>
  <sheetData>
    <row r="1" spans="2:11" ht="24.75">
      <c r="B1" s="56" t="s">
        <v>81</v>
      </c>
      <c r="C1" s="699" t="s">
        <v>82</v>
      </c>
      <c r="D1" s="700"/>
      <c r="E1" s="57" t="s">
        <v>83</v>
      </c>
      <c r="F1" s="58"/>
    </row>
    <row r="2" spans="2:11" ht="24.75">
      <c r="B2" s="138" t="s">
        <v>156</v>
      </c>
      <c r="C2" s="699" t="s">
        <v>84</v>
      </c>
      <c r="D2" s="699"/>
      <c r="E2" s="57" t="s">
        <v>85</v>
      </c>
      <c r="F2" s="58"/>
    </row>
    <row r="3" spans="2:11">
      <c r="B3" s="59"/>
      <c r="C3" s="59"/>
      <c r="D3" s="59"/>
      <c r="E3" s="59"/>
      <c r="F3" s="60"/>
    </row>
    <row r="4" spans="2:11" ht="20.25" customHeight="1">
      <c r="B4" s="59"/>
      <c r="C4" s="701" t="s">
        <v>86</v>
      </c>
      <c r="D4" s="701"/>
      <c r="E4" s="59"/>
      <c r="F4" s="60"/>
    </row>
    <row r="5" spans="2:11" ht="17.25" customHeight="1">
      <c r="B5" s="61"/>
      <c r="C5" s="702" t="s">
        <v>152</v>
      </c>
      <c r="D5" s="702"/>
      <c r="E5" s="61"/>
      <c r="F5" s="62"/>
    </row>
    <row r="6" spans="2:11" ht="20.25" customHeight="1">
      <c r="B6" s="61"/>
      <c r="C6" s="702" t="s">
        <v>153</v>
      </c>
      <c r="D6" s="702"/>
      <c r="E6" s="61"/>
      <c r="F6" s="62"/>
    </row>
    <row r="7" spans="2:11" ht="15.75">
      <c r="B7" s="63"/>
      <c r="C7" s="61"/>
      <c r="D7" s="61"/>
      <c r="E7" s="61"/>
      <c r="F7" s="62"/>
    </row>
    <row r="8" spans="2:11">
      <c r="B8" s="61"/>
      <c r="C8" s="61"/>
      <c r="D8" s="61"/>
      <c r="E8" s="61"/>
      <c r="F8" s="62"/>
    </row>
    <row r="9" spans="2:11">
      <c r="B9" s="64"/>
      <c r="C9" s="61"/>
      <c r="D9" s="61"/>
      <c r="E9" s="61"/>
      <c r="F9" s="62"/>
    </row>
    <row r="10" spans="2:11" ht="25.5">
      <c r="B10" s="697" t="s">
        <v>87</v>
      </c>
      <c r="C10" s="698"/>
      <c r="D10" s="698"/>
      <c r="E10" s="698"/>
      <c r="F10" s="62"/>
    </row>
    <row r="11" spans="2:11" ht="25.5" customHeight="1">
      <c r="B11" s="65"/>
      <c r="C11" s="687" t="s">
        <v>329</v>
      </c>
      <c r="D11" s="688" t="s">
        <v>88</v>
      </c>
      <c r="E11" s="688"/>
      <c r="F11" s="62"/>
    </row>
    <row r="12" spans="2:11">
      <c r="B12" s="66"/>
      <c r="C12" s="687"/>
      <c r="D12" s="688"/>
      <c r="E12" s="688"/>
      <c r="F12" s="62"/>
    </row>
    <row r="13" spans="2:11">
      <c r="B13" s="481"/>
      <c r="C13" s="482"/>
      <c r="D13" s="482"/>
      <c r="E13" s="482"/>
      <c r="F13" s="482"/>
    </row>
    <row r="14" spans="2:11" ht="13.5" thickBot="1">
      <c r="B14" s="483"/>
      <c r="C14" s="482"/>
      <c r="D14" s="482"/>
      <c r="E14" s="482"/>
      <c r="F14" s="482"/>
      <c r="K14" s="480"/>
    </row>
    <row r="15" spans="2:11" ht="27" customHeight="1" thickTop="1" thickBot="1">
      <c r="B15" s="484" t="s">
        <v>89</v>
      </c>
      <c r="C15" s="485" t="s">
        <v>2</v>
      </c>
      <c r="D15" s="485" t="s">
        <v>90</v>
      </c>
      <c r="E15" s="689" t="s">
        <v>91</v>
      </c>
      <c r="F15" s="690"/>
    </row>
    <row r="16" spans="2:11" ht="20.25" customHeight="1" thickTop="1">
      <c r="B16" s="691">
        <f>SUM(D16+C16)</f>
        <v>349582.88</v>
      </c>
      <c r="C16" s="691">
        <v>33235.86</v>
      </c>
      <c r="D16" s="691">
        <f>316347.02</f>
        <v>316347.02</v>
      </c>
      <c r="E16" s="693" t="s">
        <v>92</v>
      </c>
      <c r="F16" s="694"/>
    </row>
    <row r="17" spans="2:6" ht="20.25" customHeight="1" thickBot="1">
      <c r="B17" s="692"/>
      <c r="C17" s="692"/>
      <c r="D17" s="692"/>
      <c r="E17" s="486" t="s">
        <v>314</v>
      </c>
      <c r="F17" s="487"/>
    </row>
    <row r="18" spans="2:6" ht="18.75" thickTop="1">
      <c r="B18" s="683">
        <f>SUM(D18+C18)</f>
        <v>0</v>
      </c>
      <c r="C18" s="683">
        <f>'تفصيل الإيرا والنف'!D34</f>
        <v>0</v>
      </c>
      <c r="D18" s="695">
        <f>'تفصيل الإيرا والنف'!D30</f>
        <v>0</v>
      </c>
      <c r="E18" s="685" t="s">
        <v>93</v>
      </c>
      <c r="F18" s="686"/>
    </row>
    <row r="19" spans="2:6" ht="20.25" customHeight="1" thickBot="1">
      <c r="B19" s="684"/>
      <c r="C19" s="684"/>
      <c r="D19" s="696"/>
      <c r="E19" s="488" t="str">
        <f>(B33)</f>
        <v>31ديسمبر 2025</v>
      </c>
      <c r="F19" s="489" t="s">
        <v>94</v>
      </c>
    </row>
    <row r="20" spans="2:6" ht="27" customHeight="1" thickTop="1" thickBot="1">
      <c r="B20" s="490">
        <f>SUM(C20:D20)</f>
        <v>349582.88</v>
      </c>
      <c r="C20" s="491">
        <f>SUM(C16:C19)</f>
        <v>33235.86</v>
      </c>
      <c r="D20" s="491">
        <f>SUM(D16:D19)</f>
        <v>316347.02</v>
      </c>
      <c r="E20" s="679" t="s">
        <v>95</v>
      </c>
      <c r="F20" s="680"/>
    </row>
    <row r="21" spans="2:6" ht="18.75" thickTop="1">
      <c r="B21" s="683">
        <f>SUM(C21:D22)</f>
        <v>0</v>
      </c>
      <c r="C21" s="683">
        <f>'تفصيل الإيرا والنف'!H34</f>
        <v>0</v>
      </c>
      <c r="D21" s="683">
        <f>'تفصيل الإيرا والنف'!H30</f>
        <v>0</v>
      </c>
      <c r="E21" s="685" t="s">
        <v>96</v>
      </c>
      <c r="F21" s="686"/>
    </row>
    <row r="22" spans="2:6" ht="20.25" customHeight="1" thickBot="1">
      <c r="B22" s="684"/>
      <c r="C22" s="684"/>
      <c r="D22" s="684"/>
      <c r="E22" s="488" t="str">
        <f>(B33)</f>
        <v>31ديسمبر 2025</v>
      </c>
      <c r="F22" s="489" t="s">
        <v>94</v>
      </c>
    </row>
    <row r="23" spans="2:6" ht="33" customHeight="1" thickTop="1" thickBot="1">
      <c r="B23" s="492">
        <f>SUM(C23:D23)</f>
        <v>349582.88</v>
      </c>
      <c r="C23" s="493">
        <f>SUM(C20-C21)</f>
        <v>33235.86</v>
      </c>
      <c r="D23" s="493">
        <f>SUM(D20-D21)</f>
        <v>316347.02</v>
      </c>
      <c r="E23" s="679" t="s">
        <v>97</v>
      </c>
      <c r="F23" s="680"/>
    </row>
    <row r="24" spans="2:6" ht="13.5" thickTop="1">
      <c r="B24" s="482"/>
      <c r="C24" s="482"/>
      <c r="D24" s="482"/>
      <c r="E24" s="482"/>
      <c r="F24" s="482"/>
    </row>
    <row r="25" spans="2:6">
      <c r="B25" s="482"/>
      <c r="C25" s="482"/>
      <c r="D25" s="482"/>
      <c r="E25" s="482"/>
      <c r="F25" s="482"/>
    </row>
    <row r="26" spans="2:6" ht="19.5" customHeight="1">
      <c r="B26" s="482"/>
      <c r="C26" s="681"/>
      <c r="D26" s="681"/>
      <c r="E26" s="482"/>
      <c r="F26" s="482"/>
    </row>
    <row r="27" spans="2:6" ht="18" customHeight="1" thickBot="1">
      <c r="B27" s="494"/>
      <c r="C27" s="482"/>
      <c r="D27" s="482"/>
      <c r="E27" s="482"/>
      <c r="F27" s="482"/>
    </row>
    <row r="28" spans="2:6" ht="30" customHeight="1" thickTop="1" thickBot="1">
      <c r="B28" s="672">
        <v>0</v>
      </c>
      <c r="C28" s="672"/>
      <c r="D28" s="673" t="s">
        <v>98</v>
      </c>
      <c r="E28" s="674"/>
      <c r="F28" s="482"/>
    </row>
    <row r="29" spans="2:6" ht="25.5" customHeight="1" thickTop="1" thickBot="1">
      <c r="B29" s="682">
        <f>SUM(B16+B18-B21-B30)</f>
        <v>349582.88</v>
      </c>
      <c r="C29" s="682"/>
      <c r="D29" s="673" t="s">
        <v>99</v>
      </c>
      <c r="E29" s="674"/>
      <c r="F29" s="482"/>
    </row>
    <row r="30" spans="2:6" ht="27" customHeight="1" thickTop="1" thickBot="1">
      <c r="B30" s="672"/>
      <c r="C30" s="672"/>
      <c r="D30" s="673" t="s">
        <v>100</v>
      </c>
      <c r="E30" s="674"/>
      <c r="F30" s="482"/>
    </row>
    <row r="31" spans="2:6" ht="33" customHeight="1" thickTop="1" thickBot="1">
      <c r="B31" s="675">
        <f>SUM(B28:C30)</f>
        <v>349582.88</v>
      </c>
      <c r="C31" s="675"/>
      <c r="D31" s="676" t="s">
        <v>101</v>
      </c>
      <c r="E31" s="677"/>
      <c r="F31" s="482"/>
    </row>
    <row r="32" spans="2:6" ht="13.5" thickTop="1">
      <c r="B32" s="495"/>
      <c r="C32" s="496"/>
      <c r="D32" s="496"/>
      <c r="E32" s="496"/>
      <c r="F32" s="482"/>
    </row>
    <row r="33" spans="2:6" ht="21" customHeight="1">
      <c r="B33" s="497" t="str">
        <f>C11</f>
        <v>31ديسمبر 2025</v>
      </c>
      <c r="C33" s="498" t="s">
        <v>157</v>
      </c>
      <c r="D33" s="678" t="s">
        <v>102</v>
      </c>
      <c r="E33" s="678"/>
      <c r="F33" s="482"/>
    </row>
    <row r="34" spans="2:6" ht="17.25" customHeight="1">
      <c r="B34" s="60"/>
      <c r="C34" s="68"/>
      <c r="D34" s="60"/>
      <c r="E34" s="69"/>
      <c r="F34" s="62"/>
    </row>
    <row r="35" spans="2:6" ht="18">
      <c r="B35" s="70" t="s">
        <v>103</v>
      </c>
      <c r="C35" s="68" t="s">
        <v>104</v>
      </c>
      <c r="D35" s="59"/>
      <c r="E35" s="69" t="s">
        <v>105</v>
      </c>
      <c r="F35" s="62"/>
    </row>
    <row r="36" spans="2:6" ht="13.5" customHeight="1">
      <c r="B36" s="71"/>
      <c r="C36" s="59"/>
      <c r="D36" s="59"/>
      <c r="E36" s="59"/>
      <c r="F36" s="62"/>
    </row>
    <row r="37" spans="2:6" ht="15.75" customHeight="1">
      <c r="B37" s="60"/>
      <c r="C37" s="60"/>
      <c r="D37" s="72"/>
      <c r="E37" s="60"/>
      <c r="F37" s="62"/>
    </row>
    <row r="38" spans="2:6" ht="20.25">
      <c r="B38" s="73"/>
      <c r="C38" s="60"/>
      <c r="D38" s="60"/>
      <c r="E38" s="60"/>
      <c r="F38" s="62"/>
    </row>
    <row r="39" spans="2:6" ht="20.25">
      <c r="B39" s="73"/>
      <c r="C39" s="60"/>
      <c r="D39" s="60"/>
      <c r="E39" s="60"/>
      <c r="F39" s="62"/>
    </row>
    <row r="40" spans="2:6" ht="15">
      <c r="B40" s="671"/>
      <c r="C40" s="671"/>
      <c r="D40" s="671"/>
      <c r="E40" s="671"/>
      <c r="F40" s="62"/>
    </row>
    <row r="41" spans="2:6" ht="15">
      <c r="B41" s="671"/>
      <c r="C41" s="671"/>
      <c r="D41" s="671"/>
      <c r="E41" s="671"/>
    </row>
    <row r="42" spans="2:6" ht="18">
      <c r="B42" s="671" t="s">
        <v>106</v>
      </c>
      <c r="C42" s="671"/>
      <c r="D42" s="671"/>
      <c r="E42" s="671"/>
    </row>
    <row r="43" spans="2:6">
      <c r="B43" s="74"/>
    </row>
  </sheetData>
  <mergeCells count="36">
    <mergeCell ref="B10:E10"/>
    <mergeCell ref="C1:D1"/>
    <mergeCell ref="C2:D2"/>
    <mergeCell ref="C4:D4"/>
    <mergeCell ref="C5:D5"/>
    <mergeCell ref="C6:D6"/>
    <mergeCell ref="B21:B22"/>
    <mergeCell ref="C21:C22"/>
    <mergeCell ref="D21:D22"/>
    <mergeCell ref="E21:F21"/>
    <mergeCell ref="C11:C12"/>
    <mergeCell ref="D11:E12"/>
    <mergeCell ref="E15:F15"/>
    <mergeCell ref="B16:B17"/>
    <mergeCell ref="C16:C17"/>
    <mergeCell ref="D16:D17"/>
    <mergeCell ref="E16:F16"/>
    <mergeCell ref="B18:B19"/>
    <mergeCell ref="C18:C19"/>
    <mergeCell ref="D18:D19"/>
    <mergeCell ref="E18:F18"/>
    <mergeCell ref="E20:F20"/>
    <mergeCell ref="E23:F23"/>
    <mergeCell ref="C26:D26"/>
    <mergeCell ref="B28:C28"/>
    <mergeCell ref="D28:E28"/>
    <mergeCell ref="B29:C29"/>
    <mergeCell ref="D29:E29"/>
    <mergeCell ref="B41:E41"/>
    <mergeCell ref="B42:E42"/>
    <mergeCell ref="B30:C30"/>
    <mergeCell ref="D30:E30"/>
    <mergeCell ref="B31:C31"/>
    <mergeCell ref="D31:E31"/>
    <mergeCell ref="D33:E33"/>
    <mergeCell ref="B40:E40"/>
  </mergeCells>
  <pageMargins left="0.59055118110236204" right="0" top="0.196850393700787" bottom="0" header="0.511811023622047" footer="0.118110236220472"/>
  <pageSetup paperSize="9" scale="89" orientation="portrait" horizontalDpi="300" verticalDpi="300" r:id="rId1"/>
  <headerFooter alignWithMargins="0"/>
  <colBreaks count="1" manualBreakCount="1">
    <brk id="7" max="4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FF0000"/>
  </sheetPr>
  <dimension ref="A1:K80"/>
  <sheetViews>
    <sheetView rightToLeft="1" tabSelected="1" view="pageBreakPreview" topLeftCell="A55" zoomScale="60" zoomScaleNormal="90" workbookViewId="0">
      <selection activeCell="E62" sqref="E62"/>
    </sheetView>
  </sheetViews>
  <sheetFormatPr baseColWidth="10" defaultColWidth="9" defaultRowHeight="15" customHeight="1"/>
  <cols>
    <col min="1" max="1" width="7.140625" style="205" customWidth="1"/>
    <col min="2" max="2" width="9.7109375" style="205" customWidth="1"/>
    <col min="3" max="3" width="34.5703125" style="205" customWidth="1"/>
    <col min="4" max="4" width="0.28515625" style="205" hidden="1" customWidth="1"/>
    <col min="5" max="5" width="19.85546875" style="205" customWidth="1"/>
    <col min="6" max="6" width="18.7109375" style="205" customWidth="1"/>
    <col min="7" max="7" width="17.140625" style="205" customWidth="1"/>
    <col min="8" max="8" width="27.7109375" style="205" customWidth="1"/>
    <col min="9" max="9" width="27.140625" style="205" customWidth="1"/>
    <col min="10" max="10" width="15.85546875" style="205" customWidth="1"/>
    <col min="11" max="11" width="9" style="205" customWidth="1"/>
    <col min="12" max="16384" width="9" style="205"/>
  </cols>
  <sheetData>
    <row r="1" spans="1:10" s="147" customFormat="1" ht="18" customHeight="1">
      <c r="A1" s="704" t="s">
        <v>163</v>
      </c>
      <c r="B1" s="704"/>
      <c r="C1" s="704"/>
      <c r="D1" s="704"/>
      <c r="E1" s="704"/>
      <c r="F1" s="704"/>
      <c r="G1" s="704"/>
      <c r="H1" s="704"/>
      <c r="I1" s="704"/>
    </row>
    <row r="2" spans="1:10" s="147" customFormat="1" ht="24.75" customHeight="1">
      <c r="A2" s="703" t="str">
        <f>'الوضعية المالية الموقوفة'!B2</f>
        <v>المديرية العامة للخزينة والمحاسبة</v>
      </c>
      <c r="B2" s="703"/>
      <c r="C2" s="703"/>
      <c r="D2" s="703"/>
      <c r="E2" s="703"/>
      <c r="F2" s="174"/>
      <c r="G2" s="174"/>
      <c r="H2" s="174"/>
      <c r="I2" s="174"/>
    </row>
    <row r="3" spans="1:10" s="147" customFormat="1" ht="16.5" customHeight="1">
      <c r="A3" s="703" t="str">
        <f>'الوضعية المالية الموقوفة'!B3</f>
        <v xml:space="preserve">المديرية الجهوية للخزينة </v>
      </c>
      <c r="B3" s="703"/>
      <c r="C3" s="703"/>
      <c r="D3" s="703"/>
      <c r="E3" s="703"/>
      <c r="F3" s="175"/>
      <c r="G3" s="174"/>
      <c r="H3" s="174"/>
      <c r="I3" s="176" t="s">
        <v>193</v>
      </c>
    </row>
    <row r="4" spans="1:10" s="147" customFormat="1" ht="21.75" customHeight="1">
      <c r="A4" s="703" t="str">
        <f>'الوضعية المالية الموقوفة'!B4</f>
        <v>خزينة ولاية :</v>
      </c>
      <c r="B4" s="703"/>
      <c r="C4" s="703"/>
      <c r="D4" s="703"/>
      <c r="E4" s="703"/>
      <c r="F4" s="175"/>
      <c r="G4" s="174"/>
      <c r="H4" s="174"/>
      <c r="I4" s="174"/>
    </row>
    <row r="5" spans="1:10" s="147" customFormat="1" ht="18.75" customHeight="1">
      <c r="A5" s="703" t="str">
        <f>'الوضعية المالية الموقوفة'!B5</f>
        <v>عون محاسب لدى مركز متوسطة :</v>
      </c>
      <c r="B5" s="703"/>
      <c r="C5" s="703"/>
      <c r="D5" s="703"/>
      <c r="E5" s="703"/>
      <c r="F5" s="703"/>
      <c r="G5" s="174"/>
      <c r="H5" s="174"/>
      <c r="I5" s="174"/>
    </row>
    <row r="6" spans="1:10" s="147" customFormat="1" ht="21.75" customHeight="1" thickBot="1">
      <c r="A6" s="703" t="str">
        <f>'الوضعية المالية الموقوفة'!B6</f>
        <v>رمز الآمر بالصرف:</v>
      </c>
      <c r="B6" s="703"/>
      <c r="C6" s="703"/>
      <c r="D6" s="703"/>
      <c r="E6" s="703"/>
      <c r="F6" s="175"/>
      <c r="G6" s="174"/>
      <c r="H6" s="174"/>
      <c r="I6" s="174"/>
    </row>
    <row r="7" spans="1:10" s="147" customFormat="1" ht="29.25" customHeight="1" thickBot="1">
      <c r="A7" s="713" t="s">
        <v>194</v>
      </c>
      <c r="B7" s="714"/>
      <c r="C7" s="714"/>
      <c r="D7" s="715"/>
      <c r="E7" s="714"/>
      <c r="F7" s="714"/>
      <c r="G7" s="714"/>
      <c r="H7" s="714"/>
      <c r="I7" s="716"/>
    </row>
    <row r="8" spans="1:10" s="153" customFormat="1" ht="24.95" customHeight="1" thickBot="1">
      <c r="A8" s="717" t="s">
        <v>195</v>
      </c>
      <c r="B8" s="719" t="s">
        <v>196</v>
      </c>
      <c r="C8" s="720"/>
      <c r="D8" s="728" t="s">
        <v>232</v>
      </c>
      <c r="E8" s="723" t="s">
        <v>197</v>
      </c>
      <c r="F8" s="723" t="s">
        <v>198</v>
      </c>
      <c r="G8" s="725" t="s">
        <v>199</v>
      </c>
      <c r="H8" s="720" t="s">
        <v>0</v>
      </c>
      <c r="I8" s="723" t="s">
        <v>1</v>
      </c>
      <c r="J8" s="257"/>
    </row>
    <row r="9" spans="1:10" s="153" customFormat="1" ht="27.75" customHeight="1" thickTop="1" thickBot="1">
      <c r="A9" s="718"/>
      <c r="B9" s="721"/>
      <c r="C9" s="722"/>
      <c r="D9" s="729"/>
      <c r="E9" s="724"/>
      <c r="F9" s="724"/>
      <c r="G9" s="726"/>
      <c r="H9" s="722"/>
      <c r="I9" s="727"/>
      <c r="J9" s="257"/>
    </row>
    <row r="10" spans="1:10" s="153" customFormat="1" ht="23.25" customHeight="1" thickTop="1" thickBot="1">
      <c r="A10" s="705" t="s">
        <v>200</v>
      </c>
      <c r="B10" s="333">
        <v>1</v>
      </c>
      <c r="C10" s="349" t="s">
        <v>72</v>
      </c>
      <c r="D10" s="305">
        <f>D11+D12</f>
        <v>0</v>
      </c>
      <c r="E10" s="318">
        <f>E11+E12</f>
        <v>0</v>
      </c>
      <c r="F10" s="319">
        <f>F11+F12</f>
        <v>0</v>
      </c>
      <c r="G10" s="308">
        <f t="shared" ref="G10:G20" si="0">E10+F10</f>
        <v>0</v>
      </c>
      <c r="H10" s="431">
        <f>H11+H12</f>
        <v>0</v>
      </c>
      <c r="I10" s="350">
        <f t="shared" ref="I10:I32" si="1">G10-H10</f>
        <v>0</v>
      </c>
      <c r="J10" s="421">
        <v>1</v>
      </c>
    </row>
    <row r="11" spans="1:10" s="153" customFormat="1" ht="23.25" customHeight="1" thickTop="1">
      <c r="A11" s="706"/>
      <c r="B11" s="289" t="s">
        <v>141</v>
      </c>
      <c r="C11" s="261" t="s">
        <v>233</v>
      </c>
      <c r="D11" s="261"/>
      <c r="E11" s="274"/>
      <c r="F11" s="316"/>
      <c r="G11" s="225">
        <f t="shared" si="0"/>
        <v>0</v>
      </c>
      <c r="H11" s="432"/>
      <c r="I11" s="511">
        <f t="shared" si="1"/>
        <v>0</v>
      </c>
      <c r="J11" s="257"/>
    </row>
    <row r="12" spans="1:10" s="153" customFormat="1" ht="23.25" customHeight="1" thickBot="1">
      <c r="A12" s="706"/>
      <c r="B12" s="289" t="s">
        <v>142</v>
      </c>
      <c r="C12" s="291" t="s">
        <v>234</v>
      </c>
      <c r="D12" s="261"/>
      <c r="E12" s="312"/>
      <c r="F12" s="298"/>
      <c r="G12" s="256">
        <f t="shared" si="0"/>
        <v>0</v>
      </c>
      <c r="H12" s="433"/>
      <c r="I12" s="512">
        <f t="shared" si="1"/>
        <v>0</v>
      </c>
    </row>
    <row r="13" spans="1:10" s="153" customFormat="1" ht="23.25" customHeight="1" thickTop="1" thickBot="1">
      <c r="A13" s="706"/>
      <c r="B13" s="334">
        <v>2</v>
      </c>
      <c r="C13" s="349" t="s">
        <v>201</v>
      </c>
      <c r="D13" s="305"/>
      <c r="E13" s="548">
        <f>E14+E15+E16+E17+E18+E19</f>
        <v>0</v>
      </c>
      <c r="F13" s="549">
        <f>F14+F15+F16+F17+F18+F19</f>
        <v>12</v>
      </c>
      <c r="G13" s="550">
        <f t="shared" ref="G13:G19" si="2">E13+F13</f>
        <v>12</v>
      </c>
      <c r="H13" s="434">
        <f>H14+H15+H16+H17+H18+H19</f>
        <v>0</v>
      </c>
      <c r="I13" s="362">
        <f>G13-H13</f>
        <v>12</v>
      </c>
      <c r="J13" s="422">
        <v>2</v>
      </c>
    </row>
    <row r="14" spans="1:10" s="153" customFormat="1" ht="23.25" customHeight="1" thickTop="1">
      <c r="A14" s="706"/>
      <c r="B14" s="277" t="s">
        <v>74</v>
      </c>
      <c r="C14" s="261" t="s">
        <v>239</v>
      </c>
      <c r="D14" s="261"/>
      <c r="E14" s="313"/>
      <c r="F14" s="314">
        <v>2</v>
      </c>
      <c r="G14" s="288">
        <f t="shared" si="2"/>
        <v>2</v>
      </c>
      <c r="H14" s="435"/>
      <c r="I14" s="513">
        <f t="shared" si="1"/>
        <v>2</v>
      </c>
      <c r="J14" s="257"/>
    </row>
    <row r="15" spans="1:10" s="153" customFormat="1" ht="23.25" customHeight="1">
      <c r="A15" s="706"/>
      <c r="B15" s="335" t="s">
        <v>235</v>
      </c>
      <c r="C15" s="260" t="s">
        <v>240</v>
      </c>
      <c r="D15" s="261"/>
      <c r="E15" s="272"/>
      <c r="F15" s="271">
        <v>2</v>
      </c>
      <c r="G15" s="269">
        <f t="shared" si="2"/>
        <v>2</v>
      </c>
      <c r="H15" s="436"/>
      <c r="I15" s="514">
        <f t="shared" si="1"/>
        <v>2</v>
      </c>
      <c r="J15" s="257"/>
    </row>
    <row r="16" spans="1:10" s="153" customFormat="1" ht="23.25" customHeight="1">
      <c r="A16" s="706"/>
      <c r="B16" s="277" t="s">
        <v>78</v>
      </c>
      <c r="C16" s="329" t="s">
        <v>241</v>
      </c>
      <c r="D16" s="261"/>
      <c r="E16" s="272"/>
      <c r="F16" s="275">
        <v>2</v>
      </c>
      <c r="G16" s="269">
        <f t="shared" si="2"/>
        <v>2</v>
      </c>
      <c r="H16" s="436"/>
      <c r="I16" s="515">
        <f t="shared" si="1"/>
        <v>2</v>
      </c>
      <c r="J16" s="257"/>
    </row>
    <row r="17" spans="1:10" s="153" customFormat="1" ht="23.25" customHeight="1">
      <c r="A17" s="706"/>
      <c r="B17" s="335" t="s">
        <v>236</v>
      </c>
      <c r="C17" s="260" t="s">
        <v>242</v>
      </c>
      <c r="D17" s="261"/>
      <c r="E17" s="273"/>
      <c r="F17" s="293">
        <v>2</v>
      </c>
      <c r="G17" s="269">
        <f t="shared" si="2"/>
        <v>2</v>
      </c>
      <c r="H17" s="436"/>
      <c r="I17" s="514">
        <f t="shared" si="1"/>
        <v>2</v>
      </c>
      <c r="J17" s="257"/>
    </row>
    <row r="18" spans="1:10" s="153" customFormat="1" ht="23.25" customHeight="1">
      <c r="A18" s="706"/>
      <c r="B18" s="336" t="s">
        <v>237</v>
      </c>
      <c r="C18" s="260" t="s">
        <v>243</v>
      </c>
      <c r="D18" s="261"/>
      <c r="E18" s="270"/>
      <c r="F18" s="271">
        <v>2</v>
      </c>
      <c r="G18" s="269">
        <f t="shared" si="2"/>
        <v>2</v>
      </c>
      <c r="H18" s="435"/>
      <c r="I18" s="514">
        <f t="shared" si="1"/>
        <v>2</v>
      </c>
      <c r="J18" s="257"/>
    </row>
    <row r="19" spans="1:10" s="153" customFormat="1" ht="21.75" customHeight="1" thickBot="1">
      <c r="A19" s="706"/>
      <c r="B19" s="277" t="s">
        <v>238</v>
      </c>
      <c r="C19" s="317" t="s">
        <v>244</v>
      </c>
      <c r="D19" s="263"/>
      <c r="E19" s="273"/>
      <c r="F19" s="276">
        <v>2</v>
      </c>
      <c r="G19" s="268">
        <f t="shared" si="2"/>
        <v>2</v>
      </c>
      <c r="H19" s="437">
        <v>0</v>
      </c>
      <c r="I19" s="515">
        <f t="shared" si="1"/>
        <v>2</v>
      </c>
      <c r="J19" s="257"/>
    </row>
    <row r="20" spans="1:10" s="153" customFormat="1" ht="24.95" customHeight="1" thickTop="1" thickBot="1">
      <c r="A20" s="706"/>
      <c r="B20" s="334">
        <v>3</v>
      </c>
      <c r="C20" s="348" t="s">
        <v>202</v>
      </c>
      <c r="D20" s="311"/>
      <c r="E20" s="548">
        <f>E21+E22+E23+E24+E25+E26</f>
        <v>0</v>
      </c>
      <c r="F20" s="549">
        <f>F21+F22+F23+F24+F25+F26</f>
        <v>0</v>
      </c>
      <c r="G20" s="550">
        <f t="shared" si="0"/>
        <v>0</v>
      </c>
      <c r="H20" s="431">
        <f>H21+H22+H23+H24+H25+H26</f>
        <v>0</v>
      </c>
      <c r="I20" s="350">
        <f t="shared" si="1"/>
        <v>0</v>
      </c>
      <c r="J20" s="423">
        <v>3</v>
      </c>
    </row>
    <row r="21" spans="1:10" s="153" customFormat="1" ht="24.95" customHeight="1" thickTop="1">
      <c r="A21" s="706"/>
      <c r="B21" s="398" t="s">
        <v>245</v>
      </c>
      <c r="C21" s="401" t="s">
        <v>251</v>
      </c>
      <c r="D21" s="309"/>
      <c r="E21" s="310"/>
      <c r="F21" s="302"/>
      <c r="G21" s="288">
        <f t="shared" ref="G21:G26" si="3">E21+F21</f>
        <v>0</v>
      </c>
      <c r="H21" s="438"/>
      <c r="I21" s="516">
        <f t="shared" si="1"/>
        <v>0</v>
      </c>
    </row>
    <row r="22" spans="1:10" s="153" customFormat="1" ht="24.95" customHeight="1" thickBot="1">
      <c r="A22" s="706"/>
      <c r="B22" s="404" t="s">
        <v>246</v>
      </c>
      <c r="C22" s="275" t="s">
        <v>252</v>
      </c>
      <c r="D22" s="281"/>
      <c r="E22" s="272"/>
      <c r="F22" s="294"/>
      <c r="G22" s="269">
        <f t="shared" si="3"/>
        <v>0</v>
      </c>
      <c r="H22" s="439"/>
      <c r="I22" s="517">
        <f t="shared" si="1"/>
        <v>0</v>
      </c>
      <c r="J22" s="257"/>
    </row>
    <row r="23" spans="1:10" s="153" customFormat="1" ht="24.95" customHeight="1" thickTop="1">
      <c r="A23" s="706"/>
      <c r="B23" s="404" t="s">
        <v>247</v>
      </c>
      <c r="C23" s="402" t="s">
        <v>253</v>
      </c>
      <c r="D23" s="282"/>
      <c r="E23" s="272"/>
      <c r="F23" s="271"/>
      <c r="G23" s="296">
        <f t="shared" si="3"/>
        <v>0</v>
      </c>
      <c r="H23" s="440"/>
      <c r="I23" s="518">
        <f t="shared" si="1"/>
        <v>0</v>
      </c>
      <c r="J23" s="257"/>
    </row>
    <row r="24" spans="1:10" s="153" customFormat="1" ht="24.95" customHeight="1" thickBot="1">
      <c r="A24" s="706"/>
      <c r="B24" s="404" t="s">
        <v>248</v>
      </c>
      <c r="C24" s="403" t="s">
        <v>254</v>
      </c>
      <c r="D24" s="281"/>
      <c r="E24" s="272"/>
      <c r="F24" s="271"/>
      <c r="G24" s="285">
        <f t="shared" si="3"/>
        <v>0</v>
      </c>
      <c r="H24" s="441"/>
      <c r="I24" s="516">
        <f t="shared" si="1"/>
        <v>0</v>
      </c>
    </row>
    <row r="25" spans="1:10" s="153" customFormat="1" ht="24.95" customHeight="1" thickTop="1" thickBot="1">
      <c r="A25" s="706"/>
      <c r="B25" s="404" t="s">
        <v>249</v>
      </c>
      <c r="C25" s="402" t="s">
        <v>255</v>
      </c>
      <c r="D25" s="278"/>
      <c r="E25" s="295"/>
      <c r="F25" s="297"/>
      <c r="G25" s="254">
        <f t="shared" si="3"/>
        <v>0</v>
      </c>
      <c r="H25" s="440"/>
      <c r="I25" s="518">
        <f t="shared" si="1"/>
        <v>0</v>
      </c>
    </row>
    <row r="26" spans="1:10" s="153" customFormat="1" ht="24.95" customHeight="1" thickTop="1" thickBot="1">
      <c r="A26" s="706"/>
      <c r="B26" s="405" t="s">
        <v>250</v>
      </c>
      <c r="C26" s="275" t="s">
        <v>256</v>
      </c>
      <c r="D26" s="278"/>
      <c r="E26" s="323"/>
      <c r="F26" s="324"/>
      <c r="G26" s="325">
        <f t="shared" si="3"/>
        <v>0</v>
      </c>
      <c r="H26" s="442"/>
      <c r="I26" s="517">
        <f t="shared" si="1"/>
        <v>0</v>
      </c>
    </row>
    <row r="27" spans="1:10" s="153" customFormat="1" ht="24.95" customHeight="1" thickTop="1" thickBot="1">
      <c r="A27" s="706"/>
      <c r="B27" s="425">
        <v>4</v>
      </c>
      <c r="C27" s="315" t="s">
        <v>203</v>
      </c>
      <c r="D27" s="322"/>
      <c r="E27" s="551">
        <f>E28+E29+E30+E31+E32</f>
        <v>0</v>
      </c>
      <c r="F27" s="552">
        <f>F28+F29+F30+F31+F32</f>
        <v>0</v>
      </c>
      <c r="G27" s="553">
        <f t="shared" ref="G27:G32" si="4">E27+F27</f>
        <v>0</v>
      </c>
      <c r="H27" s="443">
        <f>H28+H29+H30+H31+H32</f>
        <v>0</v>
      </c>
      <c r="I27" s="363">
        <f>G27-H27</f>
        <v>0</v>
      </c>
      <c r="J27" s="424">
        <v>4</v>
      </c>
    </row>
    <row r="28" spans="1:10" s="153" customFormat="1" ht="24.95" customHeight="1" thickTop="1" thickBot="1">
      <c r="A28" s="706"/>
      <c r="B28" s="398" t="s">
        <v>74</v>
      </c>
      <c r="C28" s="330" t="s">
        <v>257</v>
      </c>
      <c r="D28" s="263"/>
      <c r="E28" s="320"/>
      <c r="F28" s="302">
        <v>0</v>
      </c>
      <c r="G28" s="288">
        <f t="shared" si="4"/>
        <v>0</v>
      </c>
      <c r="H28" s="440"/>
      <c r="I28" s="519">
        <f t="shared" si="1"/>
        <v>0</v>
      </c>
      <c r="J28" s="257"/>
    </row>
    <row r="29" spans="1:10" s="153" customFormat="1" ht="24.95" customHeight="1" thickTop="1" thickBot="1">
      <c r="A29" s="706"/>
      <c r="B29" s="399" t="s">
        <v>235</v>
      </c>
      <c r="C29" s="330" t="s">
        <v>258</v>
      </c>
      <c r="D29" s="264"/>
      <c r="E29" s="270"/>
      <c r="F29" s="271">
        <v>0</v>
      </c>
      <c r="G29" s="285">
        <f t="shared" si="4"/>
        <v>0</v>
      </c>
      <c r="H29" s="444"/>
      <c r="I29" s="520">
        <f t="shared" si="1"/>
        <v>0</v>
      </c>
      <c r="J29" s="257"/>
    </row>
    <row r="30" spans="1:10" s="153" customFormat="1" ht="24.95" customHeight="1" thickTop="1" thickBot="1">
      <c r="A30" s="706"/>
      <c r="B30" s="400" t="s">
        <v>78</v>
      </c>
      <c r="C30" s="330" t="s">
        <v>259</v>
      </c>
      <c r="D30" s="264"/>
      <c r="E30" s="272"/>
      <c r="F30" s="300">
        <v>0</v>
      </c>
      <c r="G30" s="285">
        <f t="shared" si="4"/>
        <v>0</v>
      </c>
      <c r="H30" s="439"/>
      <c r="I30" s="517">
        <f t="shared" si="1"/>
        <v>0</v>
      </c>
      <c r="J30" s="257"/>
    </row>
    <row r="31" spans="1:10" s="153" customFormat="1" ht="24.95" customHeight="1" thickTop="1" thickBot="1">
      <c r="A31" s="706"/>
      <c r="B31" s="399" t="s">
        <v>236</v>
      </c>
      <c r="C31" s="330" t="s">
        <v>260</v>
      </c>
      <c r="D31" s="264"/>
      <c r="E31" s="301"/>
      <c r="F31" s="292">
        <v>0</v>
      </c>
      <c r="G31" s="254">
        <f t="shared" si="4"/>
        <v>0</v>
      </c>
      <c r="H31" s="439"/>
      <c r="I31" s="518">
        <f t="shared" si="1"/>
        <v>0</v>
      </c>
      <c r="J31" s="257"/>
    </row>
    <row r="32" spans="1:10" s="153" customFormat="1" ht="24.95" customHeight="1" thickTop="1" thickBot="1">
      <c r="A32" s="706"/>
      <c r="B32" s="397" t="s">
        <v>237</v>
      </c>
      <c r="C32" s="253" t="s">
        <v>261</v>
      </c>
      <c r="D32" s="303"/>
      <c r="E32" s="301"/>
      <c r="F32" s="304">
        <v>0</v>
      </c>
      <c r="G32" s="296">
        <f t="shared" si="4"/>
        <v>0</v>
      </c>
      <c r="H32" s="444"/>
      <c r="I32" s="517">
        <f t="shared" si="1"/>
        <v>0</v>
      </c>
      <c r="J32" s="257"/>
    </row>
    <row r="33" spans="1:10" s="153" customFormat="1" ht="24.95" customHeight="1" thickTop="1" thickBot="1">
      <c r="A33" s="706"/>
      <c r="B33" s="346">
        <v>5</v>
      </c>
      <c r="C33" s="315" t="s">
        <v>56</v>
      </c>
      <c r="D33" s="321"/>
      <c r="E33" s="554">
        <f>E34+E35+E36</f>
        <v>0</v>
      </c>
      <c r="F33" s="555">
        <f>F34+F35+F36</f>
        <v>0</v>
      </c>
      <c r="G33" s="556">
        <f t="shared" ref="G33:G38" si="5">E33+F33</f>
        <v>0</v>
      </c>
      <c r="H33" s="445">
        <f>H34+H35+H36</f>
        <v>0</v>
      </c>
      <c r="I33" s="361">
        <f t="shared" ref="I33:I41" si="6">G33-H33</f>
        <v>0</v>
      </c>
      <c r="J33" s="426">
        <v>5</v>
      </c>
    </row>
    <row r="34" spans="1:10" s="153" customFormat="1" ht="24.95" customHeight="1" thickTop="1" thickBot="1">
      <c r="A34" s="706"/>
      <c r="B34" s="277" t="s">
        <v>74</v>
      </c>
      <c r="C34" s="328" t="s">
        <v>262</v>
      </c>
      <c r="D34" s="263"/>
      <c r="E34" s="258"/>
      <c r="F34" s="255"/>
      <c r="G34" s="327">
        <f t="shared" si="5"/>
        <v>0</v>
      </c>
      <c r="H34" s="444"/>
      <c r="I34" s="521">
        <f t="shared" si="6"/>
        <v>0</v>
      </c>
      <c r="J34" s="257"/>
    </row>
    <row r="35" spans="1:10" s="153" customFormat="1" ht="24.95" customHeight="1" thickTop="1" thickBot="1">
      <c r="A35" s="706"/>
      <c r="B35" s="335" t="s">
        <v>235</v>
      </c>
      <c r="C35" s="329" t="s">
        <v>263</v>
      </c>
      <c r="D35" s="264"/>
      <c r="E35" s="267"/>
      <c r="F35" s="284"/>
      <c r="G35" s="254">
        <f t="shared" si="5"/>
        <v>0</v>
      </c>
      <c r="H35" s="439"/>
      <c r="I35" s="522">
        <f t="shared" si="6"/>
        <v>0</v>
      </c>
      <c r="J35" s="257"/>
    </row>
    <row r="36" spans="1:10" s="153" customFormat="1" ht="24.95" customHeight="1" thickTop="1" thickBot="1">
      <c r="A36" s="706"/>
      <c r="B36" s="337" t="s">
        <v>78</v>
      </c>
      <c r="C36" s="260" t="s">
        <v>264</v>
      </c>
      <c r="D36" s="303"/>
      <c r="E36" s="286"/>
      <c r="F36" s="279"/>
      <c r="G36" s="280">
        <f t="shared" si="5"/>
        <v>0</v>
      </c>
      <c r="H36" s="446"/>
      <c r="I36" s="523">
        <f t="shared" si="6"/>
        <v>0</v>
      </c>
      <c r="J36" s="257"/>
    </row>
    <row r="37" spans="1:10" s="153" customFormat="1" ht="24.95" customHeight="1" thickTop="1" thickBot="1">
      <c r="A37" s="706"/>
      <c r="B37" s="334">
        <v>6</v>
      </c>
      <c r="C37" s="346" t="s">
        <v>204</v>
      </c>
      <c r="D37" s="305"/>
      <c r="E37" s="559">
        <v>0</v>
      </c>
      <c r="F37" s="557">
        <v>0</v>
      </c>
      <c r="G37" s="560">
        <f t="shared" si="5"/>
        <v>0</v>
      </c>
      <c r="H37" s="447"/>
      <c r="I37" s="524">
        <f t="shared" si="6"/>
        <v>0</v>
      </c>
      <c r="J37" s="427">
        <v>6</v>
      </c>
    </row>
    <row r="38" spans="1:10" s="153" customFormat="1" ht="24.95" customHeight="1" thickTop="1" thickBot="1">
      <c r="A38" s="706"/>
      <c r="B38" s="343">
        <v>7</v>
      </c>
      <c r="C38" s="341" t="s">
        <v>205</v>
      </c>
      <c r="D38" s="342"/>
      <c r="E38" s="561">
        <v>0</v>
      </c>
      <c r="F38" s="558">
        <v>0</v>
      </c>
      <c r="G38" s="562">
        <f t="shared" si="5"/>
        <v>0</v>
      </c>
      <c r="H38" s="448"/>
      <c r="I38" s="525">
        <f t="shared" si="6"/>
        <v>0</v>
      </c>
      <c r="J38" s="428">
        <v>7</v>
      </c>
    </row>
    <row r="39" spans="1:10" s="153" customFormat="1" ht="24.95" customHeight="1" thickBot="1">
      <c r="A39" s="706"/>
      <c r="B39" s="344">
        <v>8</v>
      </c>
      <c r="C39" s="340" t="s">
        <v>206</v>
      </c>
      <c r="D39" s="262"/>
      <c r="E39" s="564">
        <v>0</v>
      </c>
      <c r="F39" s="563">
        <v>0</v>
      </c>
      <c r="G39" s="565">
        <f>F39+E39</f>
        <v>0</v>
      </c>
      <c r="H39" s="449">
        <v>0</v>
      </c>
      <c r="I39" s="526">
        <f t="shared" si="6"/>
        <v>0</v>
      </c>
      <c r="J39" s="429">
        <v>8</v>
      </c>
    </row>
    <row r="40" spans="1:10" s="153" customFormat="1" ht="24.95" customHeight="1" thickBot="1">
      <c r="A40" s="706"/>
      <c r="B40" s="378">
        <v>9</v>
      </c>
      <c r="C40" s="347" t="s">
        <v>60</v>
      </c>
      <c r="D40" s="345"/>
      <c r="E40" s="566">
        <f>E41+E42+E43+E44+E45</f>
        <v>0</v>
      </c>
      <c r="F40" s="563">
        <f>F41+F42+F43+F44+F45</f>
        <v>0</v>
      </c>
      <c r="G40" s="567">
        <f t="shared" ref="G40:G45" si="7">E40+F40</f>
        <v>0</v>
      </c>
      <c r="H40" s="450">
        <f>H41+H42+H43+H44+H45</f>
        <v>0</v>
      </c>
      <c r="I40" s="527">
        <f t="shared" si="6"/>
        <v>0</v>
      </c>
      <c r="J40" s="430">
        <v>9</v>
      </c>
    </row>
    <row r="41" spans="1:10" s="153" customFormat="1" ht="24.95" customHeight="1" thickBot="1">
      <c r="A41" s="706"/>
      <c r="B41" s="336" t="s">
        <v>265</v>
      </c>
      <c r="C41" s="330" t="s">
        <v>269</v>
      </c>
      <c r="D41" s="263"/>
      <c r="E41" s="287">
        <v>0</v>
      </c>
      <c r="F41" s="351"/>
      <c r="G41" s="299">
        <f t="shared" si="7"/>
        <v>0</v>
      </c>
      <c r="H41" s="451"/>
      <c r="I41" s="528">
        <f t="shared" si="6"/>
        <v>0</v>
      </c>
    </row>
    <row r="42" spans="1:10" s="153" customFormat="1" ht="24.95" customHeight="1" thickTop="1" thickBot="1">
      <c r="A42" s="706"/>
      <c r="B42" s="336" t="s">
        <v>76</v>
      </c>
      <c r="C42" s="330" t="s">
        <v>270</v>
      </c>
      <c r="D42" s="263"/>
      <c r="E42" s="267">
        <v>0</v>
      </c>
      <c r="F42" s="284"/>
      <c r="G42" s="354">
        <f t="shared" si="7"/>
        <v>0</v>
      </c>
      <c r="H42" s="439"/>
      <c r="I42" s="518">
        <f t="shared" ref="I42:I48" si="8">G42-H42</f>
        <v>0</v>
      </c>
    </row>
    <row r="43" spans="1:10" s="153" customFormat="1" ht="24.95" customHeight="1" thickTop="1" thickBot="1">
      <c r="A43" s="706"/>
      <c r="B43" s="336" t="s">
        <v>266</v>
      </c>
      <c r="C43" s="330" t="s">
        <v>271</v>
      </c>
      <c r="D43" s="263"/>
      <c r="E43" s="267">
        <v>0</v>
      </c>
      <c r="F43" s="284"/>
      <c r="G43" s="254">
        <f t="shared" si="7"/>
        <v>0</v>
      </c>
      <c r="H43" s="452"/>
      <c r="I43" s="518">
        <f t="shared" si="8"/>
        <v>0</v>
      </c>
    </row>
    <row r="44" spans="1:10" s="153" customFormat="1" ht="24.95" customHeight="1" thickTop="1" thickBot="1">
      <c r="A44" s="706"/>
      <c r="B44" s="336" t="s">
        <v>267</v>
      </c>
      <c r="C44" s="330" t="s">
        <v>272</v>
      </c>
      <c r="D44" s="263"/>
      <c r="E44" s="267">
        <v>0</v>
      </c>
      <c r="F44" s="284"/>
      <c r="G44" s="283">
        <f t="shared" si="7"/>
        <v>0</v>
      </c>
      <c r="H44" s="452"/>
      <c r="I44" s="519">
        <f t="shared" si="8"/>
        <v>0</v>
      </c>
    </row>
    <row r="45" spans="1:10" s="153" customFormat="1" ht="24.95" customHeight="1" thickTop="1" thickBot="1">
      <c r="A45" s="706"/>
      <c r="B45" s="379" t="s">
        <v>268</v>
      </c>
      <c r="C45" s="259" t="s">
        <v>273</v>
      </c>
      <c r="D45" s="355"/>
      <c r="E45" s="356">
        <v>0</v>
      </c>
      <c r="F45" s="357"/>
      <c r="G45" s="339">
        <f t="shared" si="7"/>
        <v>0</v>
      </c>
      <c r="H45" s="453"/>
      <c r="I45" s="529">
        <f t="shared" si="8"/>
        <v>0</v>
      </c>
    </row>
    <row r="46" spans="1:10" s="153" customFormat="1" ht="24.95" customHeight="1" thickBot="1">
      <c r="A46" s="706"/>
      <c r="B46" s="347">
        <v>10</v>
      </c>
      <c r="C46" s="358" t="s">
        <v>61</v>
      </c>
      <c r="D46" s="345"/>
      <c r="E46" s="566">
        <f>E47+E48+E49+E50+E51+E52+E53+E54</f>
        <v>0</v>
      </c>
      <c r="F46" s="563">
        <f>F47+F48+F49+F50+F51+F52+F53+F54</f>
        <v>0</v>
      </c>
      <c r="G46" s="567">
        <f t="shared" ref="G46:G54" si="9">E46+F46</f>
        <v>0</v>
      </c>
      <c r="H46" s="454">
        <f>H47+H48+H49+H50+H51+H52+H53+H54</f>
        <v>0</v>
      </c>
      <c r="I46" s="527">
        <f t="shared" si="8"/>
        <v>0</v>
      </c>
      <c r="J46" s="423">
        <v>10</v>
      </c>
    </row>
    <row r="47" spans="1:10" s="153" customFormat="1" ht="24.95" customHeight="1">
      <c r="A47" s="706"/>
      <c r="B47" s="380" t="s">
        <v>74</v>
      </c>
      <c r="C47" s="253" t="s">
        <v>283</v>
      </c>
      <c r="D47" s="261"/>
      <c r="E47" s="287"/>
      <c r="F47" s="351"/>
      <c r="G47" s="352">
        <f t="shared" si="9"/>
        <v>0</v>
      </c>
      <c r="H47" s="455"/>
      <c r="I47" s="530">
        <f t="shared" si="8"/>
        <v>0</v>
      </c>
    </row>
    <row r="48" spans="1:10" s="153" customFormat="1" ht="24.95" customHeight="1">
      <c r="A48" s="706"/>
      <c r="B48" s="337" t="s">
        <v>235</v>
      </c>
      <c r="C48" s="329" t="s">
        <v>282</v>
      </c>
      <c r="D48" s="261"/>
      <c r="E48" s="267"/>
      <c r="F48" s="284"/>
      <c r="G48" s="285">
        <f t="shared" si="9"/>
        <v>0</v>
      </c>
      <c r="H48" s="439"/>
      <c r="I48" s="531">
        <f t="shared" si="8"/>
        <v>0</v>
      </c>
    </row>
    <row r="49" spans="1:10" s="153" customFormat="1" ht="24.95" customHeight="1">
      <c r="A49" s="706"/>
      <c r="B49" s="337" t="s">
        <v>78</v>
      </c>
      <c r="C49" s="260" t="s">
        <v>276</v>
      </c>
      <c r="D49" s="261"/>
      <c r="E49" s="267"/>
      <c r="F49" s="284"/>
      <c r="G49" s="285">
        <f t="shared" si="9"/>
        <v>0</v>
      </c>
      <c r="H49" s="439"/>
      <c r="I49" s="531">
        <f t="shared" ref="I49:I54" si="10">G49-H49</f>
        <v>0</v>
      </c>
    </row>
    <row r="50" spans="1:10" s="153" customFormat="1" ht="24.95" customHeight="1">
      <c r="A50" s="706"/>
      <c r="B50" s="337" t="s">
        <v>236</v>
      </c>
      <c r="C50" s="329" t="s">
        <v>277</v>
      </c>
      <c r="D50" s="290"/>
      <c r="E50" s="353"/>
      <c r="F50" s="284"/>
      <c r="G50" s="285">
        <f t="shared" si="9"/>
        <v>0</v>
      </c>
      <c r="H50" s="439"/>
      <c r="I50" s="531">
        <f t="shared" si="10"/>
        <v>0</v>
      </c>
      <c r="J50" s="257"/>
    </row>
    <row r="51" spans="1:10" s="153" customFormat="1" ht="24.95" customHeight="1">
      <c r="A51" s="706"/>
      <c r="B51" s="337" t="s">
        <v>237</v>
      </c>
      <c r="C51" s="253" t="s">
        <v>278</v>
      </c>
      <c r="D51" s="261"/>
      <c r="E51" s="267"/>
      <c r="F51" s="284"/>
      <c r="G51" s="285">
        <f t="shared" si="9"/>
        <v>0</v>
      </c>
      <c r="H51" s="439"/>
      <c r="I51" s="531">
        <f t="shared" si="10"/>
        <v>0</v>
      </c>
    </row>
    <row r="52" spans="1:10" s="153" customFormat="1" ht="24.95" customHeight="1">
      <c r="A52" s="706"/>
      <c r="B52" s="337" t="s">
        <v>238</v>
      </c>
      <c r="C52" s="329" t="s">
        <v>279</v>
      </c>
      <c r="D52" s="261"/>
      <c r="E52" s="267"/>
      <c r="F52" s="284"/>
      <c r="G52" s="285">
        <f t="shared" si="9"/>
        <v>0</v>
      </c>
      <c r="H52" s="439"/>
      <c r="I52" s="531">
        <f t="shared" si="10"/>
        <v>0</v>
      </c>
    </row>
    <row r="53" spans="1:10" s="153" customFormat="1" ht="24.95" customHeight="1">
      <c r="A53" s="706"/>
      <c r="B53" s="337" t="s">
        <v>274</v>
      </c>
      <c r="C53" s="359" t="s">
        <v>280</v>
      </c>
      <c r="D53" s="290"/>
      <c r="E53" s="353"/>
      <c r="F53" s="284"/>
      <c r="G53" s="285">
        <f t="shared" si="9"/>
        <v>0</v>
      </c>
      <c r="H53" s="439"/>
      <c r="I53" s="518">
        <f t="shared" si="10"/>
        <v>0</v>
      </c>
    </row>
    <row r="54" spans="1:10" s="153" customFormat="1" ht="24.95" customHeight="1" thickBot="1">
      <c r="A54" s="706"/>
      <c r="B54" s="337" t="s">
        <v>275</v>
      </c>
      <c r="C54" s="261" t="s">
        <v>281</v>
      </c>
      <c r="D54" s="261"/>
      <c r="E54" s="258"/>
      <c r="F54" s="255"/>
      <c r="G54" s="254">
        <f t="shared" si="9"/>
        <v>0</v>
      </c>
      <c r="H54" s="456"/>
      <c r="I54" s="532">
        <f t="shared" si="10"/>
        <v>0</v>
      </c>
    </row>
    <row r="55" spans="1:10" s="153" customFormat="1" ht="37.5" customHeight="1" thickTop="1" thickBot="1">
      <c r="A55" s="706"/>
      <c r="B55" s="349">
        <v>11</v>
      </c>
      <c r="C55" s="364" t="s">
        <v>207</v>
      </c>
      <c r="D55" s="360"/>
      <c r="E55" s="569">
        <v>0</v>
      </c>
      <c r="F55" s="570">
        <v>0</v>
      </c>
      <c r="G55" s="571">
        <f>E56+E55</f>
        <v>0</v>
      </c>
      <c r="H55" s="445">
        <v>0</v>
      </c>
      <c r="I55" s="533">
        <f t="shared" ref="I55:I61" si="11">G55-H55</f>
        <v>0</v>
      </c>
      <c r="J55" s="424">
        <v>11</v>
      </c>
    </row>
    <row r="56" spans="1:10" s="153" customFormat="1" ht="24.95" customHeight="1" thickTop="1" thickBot="1">
      <c r="A56" s="706"/>
      <c r="B56" s="349">
        <v>12</v>
      </c>
      <c r="C56" s="369" t="s">
        <v>63</v>
      </c>
      <c r="D56" s="305"/>
      <c r="E56" s="559">
        <f>E57+E58</f>
        <v>0</v>
      </c>
      <c r="F56" s="557">
        <f>F57+F58</f>
        <v>0</v>
      </c>
      <c r="G56" s="560">
        <f t="shared" ref="G56:G72" si="12">E56+F56</f>
        <v>0</v>
      </c>
      <c r="H56" s="445">
        <f>H57+H58</f>
        <v>0</v>
      </c>
      <c r="I56" s="534">
        <f t="shared" si="11"/>
        <v>0</v>
      </c>
      <c r="J56" s="423">
        <v>12</v>
      </c>
    </row>
    <row r="57" spans="1:10" s="153" customFormat="1" ht="24.95" customHeight="1" thickTop="1" thickBot="1">
      <c r="A57" s="706"/>
      <c r="B57" s="337" t="s">
        <v>74</v>
      </c>
      <c r="C57" s="359" t="s">
        <v>284</v>
      </c>
      <c r="D57" s="263"/>
      <c r="E57" s="365"/>
      <c r="F57" s="368"/>
      <c r="G57" s="354">
        <f t="shared" si="12"/>
        <v>0</v>
      </c>
      <c r="H57" s="440"/>
      <c r="I57" s="519">
        <f t="shared" si="11"/>
        <v>0</v>
      </c>
    </row>
    <row r="58" spans="1:10" s="153" customFormat="1" ht="24.95" customHeight="1" thickTop="1" thickBot="1">
      <c r="A58" s="706"/>
      <c r="B58" s="381" t="s">
        <v>235</v>
      </c>
      <c r="C58" s="317" t="s">
        <v>285</v>
      </c>
      <c r="D58" s="372"/>
      <c r="E58" s="373"/>
      <c r="F58" s="374"/>
      <c r="G58" s="375">
        <f t="shared" si="12"/>
        <v>0</v>
      </c>
      <c r="H58" s="457"/>
      <c r="I58" s="535">
        <f t="shared" si="11"/>
        <v>0</v>
      </c>
    </row>
    <row r="59" spans="1:10" s="153" customFormat="1" ht="31.5" customHeight="1" thickTop="1" thickBot="1">
      <c r="A59" s="706"/>
      <c r="B59" s="334">
        <v>13</v>
      </c>
      <c r="C59" s="417" t="s">
        <v>208</v>
      </c>
      <c r="D59" s="376"/>
      <c r="E59" s="559">
        <f>E60+E61</f>
        <v>0</v>
      </c>
      <c r="F59" s="557">
        <f>F60+F61</f>
        <v>0</v>
      </c>
      <c r="G59" s="560">
        <f>E59+F59</f>
        <v>0</v>
      </c>
      <c r="H59" s="445">
        <f>H60+H61</f>
        <v>0</v>
      </c>
      <c r="I59" s="534">
        <f t="shared" si="11"/>
        <v>0</v>
      </c>
      <c r="J59" s="423">
        <v>13</v>
      </c>
    </row>
    <row r="60" spans="1:10" s="153" customFormat="1" ht="31.5" customHeight="1" thickTop="1" thickBot="1">
      <c r="A60" s="706"/>
      <c r="B60" s="382" t="s">
        <v>265</v>
      </c>
      <c r="C60" s="370" t="s">
        <v>286</v>
      </c>
      <c r="D60" s="371"/>
      <c r="E60" s="365"/>
      <c r="F60" s="368"/>
      <c r="G60" s="254">
        <f t="shared" si="12"/>
        <v>0</v>
      </c>
      <c r="H60" s="444"/>
      <c r="I60" s="520">
        <f t="shared" si="11"/>
        <v>0</v>
      </c>
    </row>
    <row r="61" spans="1:10" s="153" customFormat="1" ht="31.5" customHeight="1" thickTop="1" thickBot="1">
      <c r="A61" s="706"/>
      <c r="B61" s="337" t="s">
        <v>76</v>
      </c>
      <c r="C61" s="366" t="s">
        <v>287</v>
      </c>
      <c r="D61" s="266"/>
      <c r="E61" s="383"/>
      <c r="F61" s="255"/>
      <c r="G61" s="280">
        <f t="shared" si="12"/>
        <v>0</v>
      </c>
      <c r="H61" s="446"/>
      <c r="I61" s="536">
        <f t="shared" si="11"/>
        <v>0</v>
      </c>
    </row>
    <row r="62" spans="1:10" s="153" customFormat="1" ht="48.75" customHeight="1" thickTop="1" thickBot="1">
      <c r="A62" s="706"/>
      <c r="B62" s="385">
        <v>14</v>
      </c>
      <c r="C62" s="390" t="s">
        <v>209</v>
      </c>
      <c r="D62" s="377"/>
      <c r="E62" s="559">
        <f>E63+E64+E65+E66</f>
        <v>0</v>
      </c>
      <c r="F62" s="557">
        <f>F63+F64+F65+F66</f>
        <v>0</v>
      </c>
      <c r="G62" s="560">
        <f t="shared" si="12"/>
        <v>0</v>
      </c>
      <c r="H62" s="431">
        <f>H63+H64+H65+H66</f>
        <v>0</v>
      </c>
      <c r="I62" s="534">
        <f>G62-H62</f>
        <v>0</v>
      </c>
      <c r="J62" s="423">
        <v>14</v>
      </c>
    </row>
    <row r="63" spans="1:10" s="153" customFormat="1" ht="30.75" customHeight="1" thickTop="1" thickBot="1">
      <c r="A63" s="706"/>
      <c r="B63" s="337" t="s">
        <v>74</v>
      </c>
      <c r="C63" s="389" t="s">
        <v>288</v>
      </c>
      <c r="D63" s="371"/>
      <c r="E63" s="386"/>
      <c r="F63" s="387"/>
      <c r="G63" s="388">
        <f t="shared" si="12"/>
        <v>0</v>
      </c>
      <c r="H63" s="458"/>
      <c r="I63" s="537">
        <f t="shared" ref="I63:I73" si="13">G63-H63</f>
        <v>0</v>
      </c>
    </row>
    <row r="64" spans="1:10" s="153" customFormat="1" ht="30.75" customHeight="1" thickTop="1" thickBot="1">
      <c r="A64" s="706"/>
      <c r="B64" s="337" t="s">
        <v>235</v>
      </c>
      <c r="C64" s="367" t="s">
        <v>289</v>
      </c>
      <c r="D64" s="265"/>
      <c r="E64" s="267"/>
      <c r="F64" s="284"/>
      <c r="G64" s="285">
        <f t="shared" si="12"/>
        <v>0</v>
      </c>
      <c r="H64" s="452"/>
      <c r="I64" s="518">
        <f t="shared" si="13"/>
        <v>0</v>
      </c>
    </row>
    <row r="65" spans="1:11" s="153" customFormat="1" ht="30.75" customHeight="1" thickTop="1" thickBot="1">
      <c r="A65" s="706"/>
      <c r="B65" s="337" t="s">
        <v>78</v>
      </c>
      <c r="C65" s="367" t="s">
        <v>290</v>
      </c>
      <c r="D65" s="265"/>
      <c r="E65" s="267"/>
      <c r="F65" s="284"/>
      <c r="G65" s="285">
        <f t="shared" si="12"/>
        <v>0</v>
      </c>
      <c r="H65" s="452"/>
      <c r="I65" s="518">
        <f t="shared" si="13"/>
        <v>0</v>
      </c>
    </row>
    <row r="66" spans="1:11" s="153" customFormat="1" ht="30.75" customHeight="1" thickTop="1" thickBot="1">
      <c r="A66" s="706"/>
      <c r="B66" s="384" t="s">
        <v>236</v>
      </c>
      <c r="C66" s="366" t="s">
        <v>291</v>
      </c>
      <c r="D66" s="266"/>
      <c r="E66" s="258"/>
      <c r="F66" s="255"/>
      <c r="G66" s="254">
        <f t="shared" si="12"/>
        <v>0</v>
      </c>
      <c r="H66" s="444"/>
      <c r="I66" s="520">
        <f t="shared" si="13"/>
        <v>0</v>
      </c>
    </row>
    <row r="67" spans="1:11" s="153" customFormat="1" ht="60.75" customHeight="1" thickTop="1" thickBot="1">
      <c r="A67" s="706"/>
      <c r="B67" s="385">
        <v>15</v>
      </c>
      <c r="C67" s="415" t="s">
        <v>294</v>
      </c>
      <c r="D67" s="391"/>
      <c r="E67" s="572">
        <v>0</v>
      </c>
      <c r="F67" s="557">
        <v>0</v>
      </c>
      <c r="G67" s="568">
        <f t="shared" si="12"/>
        <v>0</v>
      </c>
      <c r="H67" s="447">
        <v>0</v>
      </c>
      <c r="I67" s="534">
        <f t="shared" si="13"/>
        <v>0</v>
      </c>
      <c r="J67" s="423">
        <v>15</v>
      </c>
    </row>
    <row r="68" spans="1:11" s="153" customFormat="1" ht="33" customHeight="1" thickTop="1" thickBot="1">
      <c r="A68" s="707"/>
      <c r="B68" s="385">
        <v>16</v>
      </c>
      <c r="C68" s="416" t="s">
        <v>211</v>
      </c>
      <c r="D68" s="376"/>
      <c r="E68" s="559">
        <f>E69+E70</f>
        <v>0</v>
      </c>
      <c r="F68" s="557">
        <f>F69+F70</f>
        <v>0</v>
      </c>
      <c r="G68" s="560">
        <f t="shared" si="12"/>
        <v>0</v>
      </c>
      <c r="H68" s="445">
        <f>H69+H70</f>
        <v>0</v>
      </c>
      <c r="I68" s="534">
        <f t="shared" si="13"/>
        <v>0</v>
      </c>
      <c r="J68" s="424">
        <v>16</v>
      </c>
    </row>
    <row r="69" spans="1:11" s="153" customFormat="1" ht="33" customHeight="1" thickTop="1" thickBot="1">
      <c r="A69" s="392"/>
      <c r="B69" s="338" t="s">
        <v>74</v>
      </c>
      <c r="C69" s="389" t="s">
        <v>292</v>
      </c>
      <c r="D69" s="371"/>
      <c r="E69" s="258">
        <v>0</v>
      </c>
      <c r="F69" s="255"/>
      <c r="G69" s="254">
        <f t="shared" si="12"/>
        <v>0</v>
      </c>
      <c r="H69" s="444"/>
      <c r="I69" s="520">
        <f t="shared" si="13"/>
        <v>0</v>
      </c>
    </row>
    <row r="70" spans="1:11" s="153" customFormat="1" ht="33" customHeight="1" thickTop="1" thickBot="1">
      <c r="A70" s="392"/>
      <c r="B70" s="393" t="s">
        <v>235</v>
      </c>
      <c r="C70" s="394" t="s">
        <v>293</v>
      </c>
      <c r="D70" s="394"/>
      <c r="E70" s="331">
        <v>0</v>
      </c>
      <c r="F70" s="395"/>
      <c r="G70" s="332">
        <f t="shared" si="12"/>
        <v>0</v>
      </c>
      <c r="H70" s="442"/>
      <c r="I70" s="532">
        <f t="shared" si="13"/>
        <v>0</v>
      </c>
    </row>
    <row r="71" spans="1:11" s="153" customFormat="1" ht="38.25" customHeight="1" thickTop="1" thickBot="1">
      <c r="A71" s="396" t="s">
        <v>212</v>
      </c>
      <c r="B71" s="326">
        <v>1</v>
      </c>
      <c r="C71" s="417" t="s">
        <v>213</v>
      </c>
      <c r="D71" s="391"/>
      <c r="E71" s="467">
        <v>0</v>
      </c>
      <c r="F71" s="413">
        <v>0</v>
      </c>
      <c r="G71" s="414">
        <f t="shared" si="12"/>
        <v>0</v>
      </c>
      <c r="H71" s="459">
        <v>0</v>
      </c>
      <c r="I71" s="534">
        <f t="shared" si="13"/>
        <v>0</v>
      </c>
    </row>
    <row r="72" spans="1:11" s="153" customFormat="1" ht="24.75" customHeight="1" thickTop="1" thickBot="1">
      <c r="A72" s="708" t="s">
        <v>214</v>
      </c>
      <c r="B72" s="326">
        <v>1</v>
      </c>
      <c r="C72" s="418" t="s">
        <v>215</v>
      </c>
      <c r="D72" s="391"/>
      <c r="E72" s="466">
        <v>0</v>
      </c>
      <c r="F72" s="307">
        <v>0</v>
      </c>
      <c r="G72" s="411">
        <f t="shared" si="12"/>
        <v>0</v>
      </c>
      <c r="H72" s="460"/>
      <c r="I72" s="534">
        <f t="shared" si="13"/>
        <v>0</v>
      </c>
    </row>
    <row r="73" spans="1:11" s="153" customFormat="1" ht="24.75" customHeight="1" thickTop="1" thickBot="1">
      <c r="A73" s="709"/>
      <c r="B73" s="419">
        <v>2</v>
      </c>
      <c r="C73" s="420" t="s">
        <v>73</v>
      </c>
      <c r="D73" s="410"/>
      <c r="E73" s="468">
        <v>0</v>
      </c>
      <c r="F73" s="374">
        <v>0</v>
      </c>
      <c r="G73" s="412">
        <f>E73+F73</f>
        <v>0</v>
      </c>
      <c r="H73" s="461"/>
      <c r="I73" s="534">
        <f t="shared" si="13"/>
        <v>0</v>
      </c>
    </row>
    <row r="74" spans="1:11" s="160" customFormat="1" ht="44.25" customHeight="1" thickTop="1" thickBot="1">
      <c r="A74" s="406"/>
      <c r="B74" s="710" t="s">
        <v>216</v>
      </c>
      <c r="C74" s="711"/>
      <c r="D74" s="408"/>
      <c r="E74" s="306">
        <f>E10+E13+E20+E27+E33+E37+E38+E39+E40+E46+E55+E56+E59+E62+E67+E68+E71+E72+E73</f>
        <v>0</v>
      </c>
      <c r="F74" s="409">
        <f>SUM(F10:F73)</f>
        <v>24</v>
      </c>
      <c r="G74" s="409">
        <f>G10+G13+G20+G27+G33+G37+G38+G39+G40+G46+G55+G56+G59+G62+G67+G68+G71+G72+G73</f>
        <v>12</v>
      </c>
      <c r="H74" s="463">
        <f>H10+H13+H20+H27+H33+H37+H38+H39+H40+H46+H55+H56+H59+H62+H67+H68+H71+H72+H73</f>
        <v>0</v>
      </c>
      <c r="I74" s="538">
        <f>I10+I13+I20+I27+I33+I37+I38+I39+I40+I46+I55+I56+I59+I62+I67+I68+I71+I72+I73</f>
        <v>12</v>
      </c>
      <c r="J74" s="199"/>
      <c r="K74" s="199"/>
    </row>
    <row r="75" spans="1:11" s="160" customFormat="1" ht="24.95" customHeight="1" thickTop="1" thickBot="1">
      <c r="A75" s="199"/>
      <c r="B75" s="200"/>
      <c r="C75" s="200"/>
      <c r="D75" s="200"/>
      <c r="E75" s="407"/>
      <c r="F75" s="464"/>
      <c r="G75" s="465"/>
      <c r="H75" s="465" t="s">
        <v>296</v>
      </c>
      <c r="I75" s="465"/>
      <c r="J75" s="202"/>
      <c r="K75" s="202"/>
    </row>
    <row r="76" spans="1:11" ht="23.25">
      <c r="C76" s="166"/>
      <c r="D76" s="166"/>
      <c r="E76" s="201"/>
      <c r="F76" s="166"/>
      <c r="G76" s="712"/>
      <c r="H76" s="712"/>
      <c r="I76" s="166"/>
    </row>
    <row r="77" spans="1:11">
      <c r="C77" s="203"/>
      <c r="D77" s="203"/>
      <c r="E77" s="166"/>
      <c r="F77" s="204"/>
    </row>
    <row r="78" spans="1:11">
      <c r="C78" s="203"/>
      <c r="D78" s="203"/>
      <c r="E78" s="204"/>
      <c r="I78" s="166"/>
    </row>
    <row r="79" spans="1:11">
      <c r="C79" s="203"/>
      <c r="D79" s="203"/>
      <c r="I79" s="166"/>
    </row>
    <row r="80" spans="1:11">
      <c r="C80" s="203"/>
      <c r="D80" s="203"/>
      <c r="I80" s="166"/>
    </row>
  </sheetData>
  <mergeCells count="19">
    <mergeCell ref="A10:A68"/>
    <mergeCell ref="A72:A73"/>
    <mergeCell ref="B74:C74"/>
    <mergeCell ref="G76:H76"/>
    <mergeCell ref="A7:I7"/>
    <mergeCell ref="A8:A9"/>
    <mergeCell ref="B8:C9"/>
    <mergeCell ref="E8:E9"/>
    <mergeCell ref="F8:F9"/>
    <mergeCell ref="G8:G9"/>
    <mergeCell ref="H8:H9"/>
    <mergeCell ref="I8:I9"/>
    <mergeCell ref="D8:D9"/>
    <mergeCell ref="A6:E6"/>
    <mergeCell ref="A1:I1"/>
    <mergeCell ref="A2:E2"/>
    <mergeCell ref="A3:E3"/>
    <mergeCell ref="A4:E4"/>
    <mergeCell ref="A5:F5"/>
  </mergeCells>
  <pageMargins left="0.196850393700787" right="0.196850393700787" top="0.196850393700787" bottom="0.35433070866141703" header="0.31496062992126" footer="0.31496062992126"/>
  <pageSetup paperSize="9" scale="63" orientation="portrait" horizontalDpi="300" verticalDpi="300" r:id="rId1"/>
  <rowBreaks count="1" manualBreakCount="1">
    <brk id="40" max="16383" man="1"/>
  </rowBreaks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7:F25"/>
  <sheetViews>
    <sheetView rightToLeft="1" workbookViewId="0">
      <selection activeCell="D15" sqref="D15"/>
    </sheetView>
  </sheetViews>
  <sheetFormatPr baseColWidth="10" defaultRowHeight="12.75"/>
  <cols>
    <col min="2" max="2" width="32.140625" customWidth="1"/>
  </cols>
  <sheetData>
    <row r="7" spans="2:6" ht="18">
      <c r="B7" s="471" t="s">
        <v>297</v>
      </c>
      <c r="C7" s="730" t="s">
        <v>298</v>
      </c>
      <c r="D7" s="730"/>
      <c r="E7" s="471"/>
    </row>
    <row r="8" spans="2:6" ht="19.5" customHeight="1">
      <c r="B8" s="471" t="s">
        <v>299</v>
      </c>
      <c r="C8" s="730" t="s">
        <v>300</v>
      </c>
      <c r="D8" s="730"/>
      <c r="E8" s="471"/>
    </row>
    <row r="9" spans="2:6" ht="18">
      <c r="B9" s="471" t="s">
        <v>301</v>
      </c>
      <c r="C9" s="730" t="s">
        <v>302</v>
      </c>
      <c r="D9" s="730"/>
      <c r="E9" s="471"/>
    </row>
    <row r="10" spans="2:6" ht="18">
      <c r="B10" s="471" t="s">
        <v>303</v>
      </c>
      <c r="C10" s="730" t="s">
        <v>304</v>
      </c>
      <c r="D10" s="730"/>
      <c r="E10" s="730"/>
      <c r="F10" s="730"/>
    </row>
    <row r="11" spans="2:6" ht="18">
      <c r="B11" s="471" t="s">
        <v>305</v>
      </c>
      <c r="C11" s="731">
        <v>46022</v>
      </c>
      <c r="D11" s="731"/>
      <c r="E11" s="731"/>
      <c r="F11" s="472"/>
    </row>
    <row r="12" spans="2:6" ht="18">
      <c r="B12" s="471" t="s">
        <v>306</v>
      </c>
      <c r="C12" s="731">
        <f>C11</f>
        <v>46022</v>
      </c>
      <c r="D12" s="731"/>
      <c r="E12" s="731"/>
    </row>
    <row r="13" spans="2:6" ht="18">
      <c r="B13" s="471" t="s">
        <v>308</v>
      </c>
      <c r="C13" s="730" t="s">
        <v>328</v>
      </c>
      <c r="D13" s="730"/>
      <c r="E13" s="471"/>
    </row>
    <row r="14" spans="2:6" ht="18">
      <c r="B14" s="471"/>
      <c r="C14" s="471"/>
      <c r="D14" s="471"/>
      <c r="E14" s="471"/>
    </row>
    <row r="15" spans="2:6" ht="18">
      <c r="B15" s="471"/>
      <c r="C15" s="471"/>
      <c r="D15" s="471"/>
      <c r="E15" s="471"/>
    </row>
    <row r="16" spans="2:6" ht="18">
      <c r="B16" s="471"/>
      <c r="C16" s="471"/>
      <c r="D16" s="471"/>
      <c r="E16" s="471"/>
    </row>
    <row r="17" spans="2:5" ht="18">
      <c r="B17" s="471"/>
      <c r="C17" s="471"/>
      <c r="D17" s="471"/>
      <c r="E17" s="471"/>
    </row>
    <row r="18" spans="2:5" ht="18">
      <c r="B18" s="471"/>
      <c r="C18" s="471"/>
      <c r="D18" s="471"/>
      <c r="E18" s="471"/>
    </row>
    <row r="19" spans="2:5" ht="18">
      <c r="B19" s="471"/>
      <c r="C19" s="471"/>
      <c r="D19" s="471"/>
      <c r="E19" s="471"/>
    </row>
    <row r="20" spans="2:5" ht="18">
      <c r="B20" s="471"/>
      <c r="C20" s="471"/>
      <c r="D20" s="471"/>
      <c r="E20" s="471"/>
    </row>
    <row r="21" spans="2:5" ht="18">
      <c r="B21" s="471"/>
      <c r="C21" s="471"/>
      <c r="D21" s="471"/>
      <c r="E21" s="471"/>
    </row>
    <row r="22" spans="2:5" ht="18">
      <c r="B22" s="471"/>
      <c r="C22" s="471"/>
      <c r="D22" s="471"/>
      <c r="E22" s="471"/>
    </row>
    <row r="23" spans="2:5" ht="18">
      <c r="B23" s="471"/>
      <c r="C23" s="471"/>
      <c r="D23" s="471"/>
      <c r="E23" s="471"/>
    </row>
    <row r="24" spans="2:5" ht="18">
      <c r="B24" s="471"/>
      <c r="C24" s="471"/>
      <c r="D24" s="471"/>
      <c r="E24" s="471"/>
    </row>
    <row r="25" spans="2:5" ht="18">
      <c r="B25" s="471"/>
      <c r="C25" s="471"/>
      <c r="D25" s="471"/>
      <c r="E25" s="471"/>
    </row>
  </sheetData>
  <mergeCells count="7">
    <mergeCell ref="C13:D13"/>
    <mergeCell ref="C7:D7"/>
    <mergeCell ref="C8:D8"/>
    <mergeCell ref="C9:D9"/>
    <mergeCell ref="C10:F10"/>
    <mergeCell ref="C12:E12"/>
    <mergeCell ref="C11:E1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C000"/>
  </sheetPr>
  <dimension ref="A1:S23"/>
  <sheetViews>
    <sheetView rightToLeft="1" view="pageBreakPreview" topLeftCell="A10" zoomScale="60" zoomScaleNormal="75" workbookViewId="0">
      <selection activeCell="N14" sqref="N14"/>
    </sheetView>
  </sheetViews>
  <sheetFormatPr baseColWidth="10" defaultColWidth="9" defaultRowHeight="15" customHeight="1"/>
  <cols>
    <col min="1" max="1" width="15.140625" style="164" customWidth="1"/>
    <col min="2" max="2" width="8.85546875" style="164" customWidth="1"/>
    <col min="3" max="3" width="10" style="164" customWidth="1"/>
    <col min="4" max="4" width="10.42578125" style="164" customWidth="1"/>
    <col min="5" max="5" width="9.42578125" style="164" customWidth="1"/>
    <col min="6" max="6" width="9.5703125" style="164" customWidth="1"/>
    <col min="7" max="7" width="11" style="164" customWidth="1"/>
    <col min="8" max="8" width="9.42578125" style="164" customWidth="1"/>
    <col min="9" max="9" width="10.85546875" style="164" customWidth="1"/>
    <col min="10" max="10" width="9.42578125" style="164" customWidth="1"/>
    <col min="11" max="11" width="8.42578125" style="164" customWidth="1"/>
    <col min="12" max="12" width="14.85546875" style="164" customWidth="1"/>
    <col min="13" max="13" width="13" style="164" customWidth="1"/>
    <col min="14" max="14" width="12.7109375" style="164" customWidth="1"/>
    <col min="15" max="15" width="13.28515625" style="164" customWidth="1"/>
    <col min="16" max="16" width="19.42578125" style="164" customWidth="1"/>
    <col min="17" max="17" width="16.42578125" style="164" customWidth="1"/>
    <col min="18" max="18" width="13.140625" style="164" customWidth="1"/>
    <col min="19" max="19" width="15.85546875" style="164" customWidth="1"/>
    <col min="20" max="20" width="9" style="164" customWidth="1"/>
    <col min="21" max="16384" width="9" style="164"/>
  </cols>
  <sheetData>
    <row r="1" spans="1:19" s="147" customFormat="1" ht="35.25">
      <c r="B1" s="734" t="s">
        <v>163</v>
      </c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</row>
    <row r="2" spans="1:19" s="147" customFormat="1" ht="39.75" customHeight="1">
      <c r="B2" s="732" t="s">
        <v>164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148"/>
      <c r="N2" s="148"/>
      <c r="O2" s="148"/>
      <c r="P2" s="148"/>
      <c r="Q2" s="148"/>
    </row>
    <row r="3" spans="1:19" s="147" customFormat="1" ht="36" customHeight="1">
      <c r="B3" s="732" t="s">
        <v>165</v>
      </c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148"/>
      <c r="N3" s="148"/>
      <c r="O3" s="148"/>
      <c r="P3" s="148"/>
      <c r="Q3" s="148"/>
    </row>
    <row r="4" spans="1:19" s="147" customFormat="1" ht="28.5" customHeight="1">
      <c r="B4" s="733" t="s">
        <v>309</v>
      </c>
      <c r="C4" s="733"/>
      <c r="D4" s="757" t="str">
        <f>'معطيات المؤسسة '!C7</f>
        <v xml:space="preserve">ام البواقي </v>
      </c>
      <c r="E4" s="757"/>
      <c r="F4" s="757"/>
      <c r="G4" s="469"/>
      <c r="H4" s="469"/>
      <c r="I4" s="469"/>
      <c r="J4" s="469"/>
      <c r="K4" s="469"/>
      <c r="L4" s="469"/>
      <c r="M4" s="148"/>
      <c r="N4" s="148"/>
      <c r="O4" s="149"/>
      <c r="P4" s="148"/>
      <c r="Q4" s="148" t="s">
        <v>166</v>
      </c>
    </row>
    <row r="5" spans="1:19" s="147" customFormat="1" ht="36.75" customHeight="1">
      <c r="B5" s="733" t="s">
        <v>310</v>
      </c>
      <c r="C5" s="733"/>
      <c r="D5" s="733"/>
      <c r="E5" s="733"/>
      <c r="F5" s="732" t="str">
        <f>'معطيات المؤسسة '!C8</f>
        <v>بلحاتم رابح -عين مليلة-</v>
      </c>
      <c r="G5" s="732"/>
      <c r="H5" s="732"/>
      <c r="I5" s="732"/>
      <c r="J5" s="732"/>
      <c r="K5" s="469"/>
      <c r="L5" s="469"/>
      <c r="M5" s="148"/>
      <c r="N5" s="148"/>
      <c r="O5" s="148"/>
      <c r="P5" s="148"/>
      <c r="Q5" s="148"/>
    </row>
    <row r="6" spans="1:19" s="147" customFormat="1" ht="31.5" customHeight="1">
      <c r="B6" s="733" t="s">
        <v>311</v>
      </c>
      <c r="C6" s="733"/>
      <c r="D6" s="733"/>
      <c r="E6" s="732" t="str">
        <f>'معطيات المؤسسة '!C9</f>
        <v>5.08.04.130</v>
      </c>
      <c r="F6" s="732"/>
      <c r="G6" s="732"/>
      <c r="H6" s="732"/>
      <c r="I6" s="469"/>
      <c r="J6" s="469"/>
      <c r="K6" s="469"/>
      <c r="L6" s="469"/>
      <c r="M6" s="148"/>
      <c r="N6" s="148"/>
      <c r="O6" s="148"/>
      <c r="P6" s="148"/>
      <c r="Q6" s="148"/>
    </row>
    <row r="7" spans="1:19" s="147" customFormat="1" ht="36.75" customHeight="1">
      <c r="B7" s="754" t="s">
        <v>167</v>
      </c>
      <c r="C7" s="754"/>
      <c r="D7" s="754"/>
      <c r="E7" s="758" t="str">
        <f>'معطيات المؤسسة '!C10</f>
        <v>008040011040000 241 70</v>
      </c>
      <c r="F7" s="758"/>
      <c r="G7" s="758"/>
      <c r="H7" s="758"/>
      <c r="I7" s="758"/>
      <c r="J7" s="758"/>
      <c r="K7" s="470"/>
      <c r="L7" s="470"/>
      <c r="M7" s="148"/>
      <c r="N7" s="148"/>
      <c r="O7" s="148"/>
      <c r="P7" s="148"/>
      <c r="Q7" s="148"/>
    </row>
    <row r="8" spans="1:19" s="147" customFormat="1" ht="47.25" customHeight="1" thickBot="1">
      <c r="B8" s="753" t="s">
        <v>168</v>
      </c>
      <c r="C8" s="753"/>
      <c r="D8" s="753"/>
      <c r="E8" s="753"/>
      <c r="F8" s="753"/>
      <c r="G8" s="753"/>
      <c r="H8" s="753"/>
      <c r="I8" s="753"/>
      <c r="J8" s="753"/>
      <c r="K8" s="755">
        <f>'معطيات المؤسسة '!C11</f>
        <v>46022</v>
      </c>
      <c r="L8" s="755"/>
      <c r="M8" s="755"/>
      <c r="N8" s="150"/>
      <c r="O8" s="150"/>
      <c r="P8" s="150"/>
      <c r="Q8" s="151"/>
    </row>
    <row r="9" spans="1:19" s="147" customFormat="1" ht="33.75" customHeight="1" thickTop="1" thickBot="1">
      <c r="A9" s="759" t="s">
        <v>169</v>
      </c>
      <c r="B9" s="760"/>
      <c r="C9" s="760"/>
      <c r="D9" s="760"/>
      <c r="E9" s="760"/>
      <c r="F9" s="760"/>
      <c r="G9" s="760"/>
      <c r="H9" s="760"/>
      <c r="I9" s="760"/>
      <c r="J9" s="760"/>
      <c r="K9" s="760"/>
      <c r="L9" s="761"/>
      <c r="M9" s="737" t="s">
        <v>170</v>
      </c>
      <c r="N9" s="738"/>
      <c r="O9" s="738"/>
      <c r="P9" s="739"/>
      <c r="Q9" s="740" t="s">
        <v>171</v>
      </c>
    </row>
    <row r="10" spans="1:19" s="147" customFormat="1" ht="59.25" customHeight="1" thickBot="1">
      <c r="A10" s="765" t="s">
        <v>172</v>
      </c>
      <c r="B10" s="766"/>
      <c r="C10" s="766"/>
      <c r="D10" s="766"/>
      <c r="E10" s="766"/>
      <c r="F10" s="766"/>
      <c r="G10" s="767"/>
      <c r="H10" s="735" t="s">
        <v>173</v>
      </c>
      <c r="I10" s="736"/>
      <c r="J10" s="736"/>
      <c r="K10" s="736"/>
      <c r="L10" s="736"/>
      <c r="M10" s="743" t="s">
        <v>174</v>
      </c>
      <c r="N10" s="745" t="s">
        <v>175</v>
      </c>
      <c r="O10" s="746" t="s">
        <v>176</v>
      </c>
      <c r="P10" s="152" t="s">
        <v>177</v>
      </c>
      <c r="Q10" s="741"/>
    </row>
    <row r="11" spans="1:19" s="153" customFormat="1" ht="24.95" customHeight="1">
      <c r="A11" s="762" t="s">
        <v>319</v>
      </c>
      <c r="B11" s="751" t="s">
        <v>178</v>
      </c>
      <c r="C11" s="750" t="s">
        <v>179</v>
      </c>
      <c r="D11" s="751" t="s">
        <v>180</v>
      </c>
      <c r="E11" s="750" t="s">
        <v>181</v>
      </c>
      <c r="F11" s="750" t="s">
        <v>182</v>
      </c>
      <c r="G11" s="750" t="s">
        <v>183</v>
      </c>
      <c r="H11" s="748" t="s">
        <v>184</v>
      </c>
      <c r="I11" s="748" t="s">
        <v>185</v>
      </c>
      <c r="J11" s="748" t="s">
        <v>186</v>
      </c>
      <c r="K11" s="748" t="s">
        <v>187</v>
      </c>
      <c r="L11" s="154" t="s">
        <v>188</v>
      </c>
      <c r="M11" s="743"/>
      <c r="N11" s="745"/>
      <c r="O11" s="747"/>
      <c r="P11" s="155" t="s">
        <v>189</v>
      </c>
      <c r="Q11" s="741"/>
    </row>
    <row r="12" spans="1:19" s="153" customFormat="1" ht="59.25" customHeight="1">
      <c r="A12" s="763"/>
      <c r="B12" s="749"/>
      <c r="C12" s="752"/>
      <c r="D12" s="749"/>
      <c r="E12" s="752"/>
      <c r="F12" s="752"/>
      <c r="G12" s="752"/>
      <c r="H12" s="749"/>
      <c r="I12" s="749"/>
      <c r="J12" s="749"/>
      <c r="K12" s="749"/>
      <c r="L12" s="156">
        <f>$K$8</f>
        <v>46022</v>
      </c>
      <c r="M12" s="743"/>
      <c r="N12" s="745"/>
      <c r="O12" s="747"/>
      <c r="P12" s="157">
        <f>$K$8</f>
        <v>46022</v>
      </c>
      <c r="Q12" s="741"/>
    </row>
    <row r="13" spans="1:19" s="153" customFormat="1" ht="99.75" customHeight="1" thickBot="1">
      <c r="A13" s="764"/>
      <c r="B13" s="750"/>
      <c r="C13" s="752"/>
      <c r="D13" s="750"/>
      <c r="E13" s="752"/>
      <c r="F13" s="752"/>
      <c r="G13" s="752"/>
      <c r="H13" s="750"/>
      <c r="I13" s="750"/>
      <c r="J13" s="750"/>
      <c r="K13" s="750"/>
      <c r="L13" s="158" t="s">
        <v>190</v>
      </c>
      <c r="M13" s="744"/>
      <c r="N13" s="746"/>
      <c r="O13" s="747"/>
      <c r="P13" s="159" t="s">
        <v>191</v>
      </c>
      <c r="Q13" s="742"/>
    </row>
    <row r="14" spans="1:19" s="160" customFormat="1" ht="118.5" customHeight="1" thickTop="1" thickBot="1">
      <c r="A14" s="501">
        <f>'الوضعية المالية'!D16</f>
        <v>316347.02</v>
      </c>
      <c r="B14" s="499">
        <f>'تفصيل الإيرا والنف'!D3</f>
        <v>0</v>
      </c>
      <c r="C14" s="161">
        <v>0</v>
      </c>
      <c r="D14" s="161">
        <f>'تفصيل الإيرا والنف'!D5</f>
        <v>0</v>
      </c>
      <c r="E14" s="161">
        <f>'تفصيل الإيرا والنف'!D9+'تفصيل الإيرا والنف'!D11+'تفصيل الإيرا والنف'!D13+'تفصيل الإيرا والنف'!D15+'تفصيل الإيرا والنف'!D16+'تفصيل الإيرا والنف'!D17+'تفصيل الإيرا والنف'!D18</f>
        <v>0</v>
      </c>
      <c r="F14" s="161">
        <f>'تفصيل الإيرا والنف'!D7</f>
        <v>0</v>
      </c>
      <c r="G14" s="161">
        <v>0</v>
      </c>
      <c r="H14" s="161">
        <v>0</v>
      </c>
      <c r="I14" s="161">
        <f>'تفصيل الإيرا والنف'!H19</f>
        <v>0</v>
      </c>
      <c r="J14" s="161">
        <v>0</v>
      </c>
      <c r="K14" s="161">
        <f>'بنفقات التحويل'!F19</f>
        <v>0</v>
      </c>
      <c r="L14" s="161">
        <f>(A14+B14+C14+D14+E14+G14)-(K14+J14+I14+H14)</f>
        <v>316347.02</v>
      </c>
      <c r="M14" s="161">
        <f>'الوضعية المالية'!C16</f>
        <v>33235.86</v>
      </c>
      <c r="N14" s="162">
        <f>'تفصيل الإيرا والنف'!D34</f>
        <v>0</v>
      </c>
      <c r="O14" s="161">
        <f>'تفصيل الإيرا والنف'!H34</f>
        <v>0</v>
      </c>
      <c r="P14" s="161">
        <f>(M14+N14)-O14</f>
        <v>33235.86</v>
      </c>
      <c r="Q14" s="163">
        <f>P14+L14</f>
        <v>349582.88</v>
      </c>
    </row>
    <row r="15" spans="1:19" ht="27.75" thickTop="1">
      <c r="A15" s="500"/>
      <c r="B15" s="756" t="str">
        <f>'معطيات المؤسسة '!B12</f>
        <v xml:space="preserve">عين مليلة في : </v>
      </c>
      <c r="C15" s="756"/>
      <c r="D15" s="755">
        <f>'معطيات المؤسسة '!C12</f>
        <v>46022</v>
      </c>
      <c r="E15" s="755"/>
      <c r="F15" s="755"/>
      <c r="G15" s="4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S15" s="166"/>
    </row>
    <row r="16" spans="1:19" ht="38.25">
      <c r="B16" s="165"/>
      <c r="C16" s="167" t="s">
        <v>192</v>
      </c>
      <c r="D16" s="168"/>
      <c r="E16" s="168"/>
      <c r="F16" s="168"/>
      <c r="G16" s="165"/>
      <c r="H16" s="165"/>
      <c r="I16" s="165"/>
      <c r="J16" s="168"/>
      <c r="K16" s="165"/>
      <c r="L16" s="165"/>
      <c r="M16" s="165"/>
      <c r="N16" s="165"/>
      <c r="O16" s="167" t="s">
        <v>320</v>
      </c>
      <c r="P16" s="165"/>
      <c r="Q16" s="165"/>
      <c r="S16" s="166"/>
    </row>
    <row r="17" spans="2:19" ht="25.5">
      <c r="B17" s="165"/>
      <c r="C17" s="168"/>
      <c r="D17" s="168"/>
      <c r="E17" s="168"/>
      <c r="F17" s="168"/>
      <c r="G17" s="165"/>
      <c r="H17" s="165"/>
      <c r="I17" s="165"/>
      <c r="J17" s="168"/>
      <c r="K17" s="168"/>
      <c r="L17" s="165"/>
      <c r="M17" s="165"/>
      <c r="N17" s="165"/>
      <c r="O17" s="168"/>
      <c r="P17" s="168"/>
      <c r="Q17" s="165"/>
      <c r="R17" s="166"/>
      <c r="S17" s="166"/>
    </row>
    <row r="18" spans="2:19" ht="26.25">
      <c r="B18" s="165"/>
      <c r="C18" s="169"/>
      <c r="D18" s="168"/>
      <c r="E18" s="168"/>
      <c r="F18" s="168"/>
      <c r="G18" s="165"/>
      <c r="H18" s="165"/>
      <c r="I18" s="165"/>
      <c r="J18" s="165"/>
      <c r="K18" s="165"/>
      <c r="L18" s="165"/>
      <c r="M18" s="165"/>
      <c r="N18" s="165"/>
      <c r="O18" s="169"/>
      <c r="P18" s="165"/>
      <c r="Q18" s="165"/>
    </row>
    <row r="19" spans="2:19" ht="25.5">
      <c r="B19" s="168"/>
      <c r="C19" s="168"/>
      <c r="D19" s="168"/>
      <c r="E19" s="168"/>
      <c r="F19" s="168"/>
      <c r="G19" s="168"/>
      <c r="H19" s="168"/>
      <c r="I19" s="165"/>
      <c r="J19" s="165"/>
      <c r="K19" s="165"/>
      <c r="L19" s="165"/>
      <c r="M19" s="168"/>
      <c r="N19" s="165"/>
      <c r="O19" s="165"/>
      <c r="P19" s="165"/>
      <c r="Q19" s="165"/>
    </row>
    <row r="20" spans="2:19" ht="25.5">
      <c r="B20" s="168"/>
      <c r="C20" s="168"/>
      <c r="D20" s="168"/>
      <c r="E20" s="168"/>
      <c r="F20" s="168"/>
      <c r="G20" s="168"/>
      <c r="H20" s="165"/>
      <c r="I20" s="165"/>
      <c r="J20" s="168"/>
      <c r="K20" s="165"/>
      <c r="L20" s="168"/>
      <c r="M20" s="165"/>
      <c r="N20" s="165"/>
      <c r="O20" s="168"/>
      <c r="P20" s="165"/>
      <c r="Q20" s="168"/>
    </row>
    <row r="21" spans="2:19">
      <c r="B21" s="170"/>
      <c r="C21" s="170"/>
      <c r="D21" s="170"/>
      <c r="E21" s="170"/>
      <c r="F21" s="170"/>
      <c r="G21" s="170"/>
      <c r="H21" s="171"/>
      <c r="I21" s="170"/>
      <c r="J21" s="170"/>
      <c r="K21" s="172"/>
      <c r="L21" s="170"/>
      <c r="M21" s="171"/>
      <c r="N21" s="170"/>
      <c r="O21" s="170"/>
      <c r="P21" s="172"/>
      <c r="Q21" s="170"/>
    </row>
    <row r="22" spans="2:19">
      <c r="K22" s="173"/>
      <c r="P22" s="173"/>
    </row>
    <row r="23" spans="2:19">
      <c r="L23" s="166"/>
    </row>
  </sheetData>
  <mergeCells count="34">
    <mergeCell ref="B8:J8"/>
    <mergeCell ref="B2:L2"/>
    <mergeCell ref="B7:D7"/>
    <mergeCell ref="K8:M8"/>
    <mergeCell ref="B15:C15"/>
    <mergeCell ref="D15:F15"/>
    <mergeCell ref="B4:C4"/>
    <mergeCell ref="D4:F4"/>
    <mergeCell ref="E7:J7"/>
    <mergeCell ref="A9:L9"/>
    <mergeCell ref="A11:A13"/>
    <mergeCell ref="A10:G10"/>
    <mergeCell ref="G11:G13"/>
    <mergeCell ref="K11:K13"/>
    <mergeCell ref="J11:J13"/>
    <mergeCell ref="I11:I13"/>
    <mergeCell ref="B11:B13"/>
    <mergeCell ref="C11:C13"/>
    <mergeCell ref="D11:D13"/>
    <mergeCell ref="E11:E13"/>
    <mergeCell ref="F11:F13"/>
    <mergeCell ref="H10:L10"/>
    <mergeCell ref="M9:P9"/>
    <mergeCell ref="Q9:Q13"/>
    <mergeCell ref="M10:M13"/>
    <mergeCell ref="N10:N13"/>
    <mergeCell ref="O10:O13"/>
    <mergeCell ref="H11:H13"/>
    <mergeCell ref="B3:L3"/>
    <mergeCell ref="E6:H6"/>
    <mergeCell ref="F5:J5"/>
    <mergeCell ref="B6:D6"/>
    <mergeCell ref="B1:Q1"/>
    <mergeCell ref="B5:E5"/>
  </mergeCells>
  <pageMargins left="0.196850393700787" right="0.196850393700787" top="0.196850393700787" bottom="0.35433070866141703" header="0.31496062992126" footer="0.31496062992126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</vt:i4>
      </vt:variant>
    </vt:vector>
  </HeadingPairs>
  <TitlesOfParts>
    <vt:vector size="21" baseType="lpstr">
      <vt:lpstr>سجل الايرادات</vt:lpstr>
      <vt:lpstr>سجل النفقات</vt:lpstr>
      <vt:lpstr>تفصيل الإيرا والنف</vt:lpstr>
      <vt:lpstr>الوضعية.م.للخزينة</vt:lpstr>
      <vt:lpstr>الوضعية المالية</vt:lpstr>
      <vt:lpstr>Macro1</vt:lpstr>
      <vt:lpstr>ادخال نفقات </vt:lpstr>
      <vt:lpstr>معطيات المؤسسة </vt:lpstr>
      <vt:lpstr>الوضعية المالية الموقوفة</vt:lpstr>
      <vt:lpstr> بنفقات تسيير المصالح</vt:lpstr>
      <vt:lpstr>بنفقات الاستثمار</vt:lpstr>
      <vt:lpstr>بنفقات التحويل</vt:lpstr>
      <vt:lpstr>وضعية الخزينة (2)</vt:lpstr>
      <vt:lpstr>خارج الميزانية </vt:lpstr>
      <vt:lpstr>' بنفقات تسيير المصالح'!Zone_d_impression</vt:lpstr>
      <vt:lpstr>'ادخال نفقات '!Zone_d_impression</vt:lpstr>
      <vt:lpstr>'الوضعية المالية'!Zone_d_impression</vt:lpstr>
      <vt:lpstr>الوضعية.م.للخزينة!Zone_d_impression</vt:lpstr>
      <vt:lpstr>'تفصيل الإيرا والنف'!Zone_d_impression</vt:lpstr>
      <vt:lpstr>'سجل الايرادات'!Zone_d_impression</vt:lpstr>
      <vt:lpstr>'سجل النفقات'!Zone_d_impression</vt:lpstr>
    </vt:vector>
  </TitlesOfParts>
  <Manager>mrld</Manager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s-caisse2003</dc:title>
  <dc:subject>s-caisse</dc:subject>
  <dc:creator>إكمالية مقدم عبد المجيد</dc:creator>
  <cp:keywords/>
  <dc:description/>
  <cp:lastModifiedBy>User</cp:lastModifiedBy>
  <cp:lastPrinted>2026-04-13T08:57:26Z</cp:lastPrinted>
  <dcterms:created xsi:type="dcterms:W3CDTF">2000-02-05T13:49:33Z</dcterms:created>
  <dcterms:modified xsi:type="dcterms:W3CDTF">2026-04-25T19:46:32Z</dcterms:modified>
  <cp:category/>
</cp:coreProperties>
</file>